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19590" windowHeight="11760" activeTab="0"/>
  </bookViews>
  <sheets>
    <sheet name="kosztorys szkolenia" sheetId="1" r:id="rId1"/>
    <sheet name="Arkusz1" sheetId="2" state="hidden" r:id="rId2"/>
  </sheets>
  <definedNames>
    <definedName name="anek">'Arkusz1'!$W$2:$W$7</definedName>
    <definedName name="ins">'Arkusz1'!$Q$2:$Q$30</definedName>
    <definedName name="kier">'Arkusz1'!$S$2:$S$38</definedName>
    <definedName name="mc">'Arkusz1'!$J$2:$J$13</definedName>
    <definedName name="_xlnm.Print_Area" localSheetId="0">'kosztorys szkolenia'!$B$2:$L$108</definedName>
    <definedName name="poz">'Arkusz1'!$U$2:$U$5</definedName>
    <definedName name="rok">'Arkusz1'!$K$2:$K$13</definedName>
    <definedName name="typ">'Arkusz1'!$M$2:$M$3</definedName>
    <definedName name="wydz">'Arkusz1'!$O$2:$O$9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<sst xmlns="http://schemas.openxmlformats.org/spreadsheetml/2006/main" count="253" uniqueCount="198">
  <si>
    <t>Kielce, dnia</t>
  </si>
  <si>
    <t>KOSZTORYS STUDIÓW NIESTACJONARNYCH</t>
  </si>
  <si>
    <t>Nr</t>
  </si>
  <si>
    <t>aneks nr</t>
  </si>
  <si>
    <t>-----------------------</t>
  </si>
  <si>
    <t>KOSZTORYS KURSU DOKSZTAŁCAJĄCEGO</t>
  </si>
  <si>
    <t>INSTYTUT FILOLOGII ROSYJSKIEJ</t>
  </si>
  <si>
    <t>----------------------------------------------------------------</t>
  </si>
  <si>
    <t>STYCZEŃ</t>
  </si>
  <si>
    <t>LUTY</t>
  </si>
  <si>
    <t>/    2011</t>
  </si>
  <si>
    <t>miesiąc</t>
  </si>
  <si>
    <t>rok</t>
  </si>
  <si>
    <t>WYDZIAŁ HUMANISTYCZNY</t>
  </si>
  <si>
    <t>INSTYTUT FILOLOGII POLSKIEJ</t>
  </si>
  <si>
    <t>WYDZIAŁ MATEMATYCZNO - PRZYRODNICZY</t>
  </si>
  <si>
    <t>MARZEC</t>
  </si>
  <si>
    <t>/    2012</t>
  </si>
  <si>
    <t>WYDZIAŁ PEDAGOGICZNY I ARTYSTYCZNY</t>
  </si>
  <si>
    <t>INSTYTUT HISTORII</t>
  </si>
  <si>
    <t>KWIECIEŃ</t>
  </si>
  <si>
    <t>/    2013</t>
  </si>
  <si>
    <t>WYDZIAŁ NAUK O ZDROWIU</t>
  </si>
  <si>
    <t>INSTYTUT BIBLIOTEKOZNAWSTWA I DZIENNIKARSTWA</t>
  </si>
  <si>
    <t>I. PLANOWANE PRZYCHODY</t>
  </si>
  <si>
    <t>[w złotych]</t>
  </si>
  <si>
    <t>MAJ</t>
  </si>
  <si>
    <t>/    2014</t>
  </si>
  <si>
    <t>WYDZIAŁ ZARZĄDZANIA I ADMINISTRACJI</t>
  </si>
  <si>
    <t>SAMODZIELNY ZAKŁAD NEOFILOLOGII</t>
  </si>
  <si>
    <t>CZERWIEC</t>
  </si>
  <si>
    <t>/    2015</t>
  </si>
  <si>
    <t>INSTYTUT MATEMATYKI</t>
  </si>
  <si>
    <t>LIPIEC</t>
  </si>
  <si>
    <t>/    2016</t>
  </si>
  <si>
    <t>INSTYTUT FIZYKI</t>
  </si>
  <si>
    <t>SIERPIEŃ</t>
  </si>
  <si>
    <t>/    2017</t>
  </si>
  <si>
    <t>INSTYTUT CHEMII</t>
  </si>
  <si>
    <t>Liczba uczestników:</t>
  </si>
  <si>
    <t>WRZESIEŃ</t>
  </si>
  <si>
    <t>/    2018</t>
  </si>
  <si>
    <t>INSTYTUT BIOLOGII</t>
  </si>
  <si>
    <t>LISTOPAD</t>
  </si>
  <si>
    <t>/    2019</t>
  </si>
  <si>
    <t>INSTYTUT GEOGRAFII</t>
  </si>
  <si>
    <t>(kwota)</t>
  </si>
  <si>
    <t>GRUDZIEŃ</t>
  </si>
  <si>
    <t>/    2020</t>
  </si>
  <si>
    <t>INSTYTUT PIELĘGNIARSTWA I POŁOŻNICTWA</t>
  </si>
  <si>
    <t>INSTYTUT FIZJOTERAPII</t>
  </si>
  <si>
    <t>INSTYTUT ZDROWIA PUBLICZNEGO</t>
  </si>
  <si>
    <t>INSTYTUT PEDAGOGIKI I PSYCHOLOGII</t>
  </si>
  <si>
    <t>stanowisko</t>
  </si>
  <si>
    <t>INSTYTUT EDUKACJI SZKOLNEJ</t>
  </si>
  <si>
    <t>INSTYTUT EDUKACJI MUZYCZNEJ</t>
  </si>
  <si>
    <t>INSTYTUT SZTUK PIĘKNYCH</t>
  </si>
  <si>
    <t>INSTYTUT EKONOMII I ADMINISTRACJI</t>
  </si>
  <si>
    <t>INSTYTUT NAUK POLITYCZNYCH</t>
  </si>
  <si>
    <t xml:space="preserve">INSTYTUT ZARZĄDZANIA </t>
  </si>
  <si>
    <t>Odpis na ZFŚS</t>
  </si>
  <si>
    <t>PENSUM</t>
  </si>
  <si>
    <t>PONADWYMIAROWE</t>
  </si>
  <si>
    <t>Liczba godzin</t>
  </si>
  <si>
    <t>Stawka za godz.</t>
  </si>
  <si>
    <t>Razem:</t>
  </si>
  <si>
    <t>pracownicy UJK</t>
  </si>
  <si>
    <t>pracownicy "obcy"</t>
  </si>
  <si>
    <t>według obowiązujących stawek; dotyczy pracowników UJK niebędących nauczycielami</t>
  </si>
  <si>
    <t>a)</t>
  </si>
  <si>
    <t>OGÓŁEM KOSZTY:</t>
  </si>
  <si>
    <t>kwestor</t>
  </si>
  <si>
    <t>prorektor ds. dydaktycznych</t>
  </si>
  <si>
    <t>doktor habilitowany</t>
  </si>
  <si>
    <t>doktor</t>
  </si>
  <si>
    <t>magister</t>
  </si>
  <si>
    <t>liczba etatów</t>
  </si>
  <si>
    <t>prof.</t>
  </si>
  <si>
    <t>profesor zw.</t>
  </si>
  <si>
    <t>profesor nadzw.</t>
  </si>
  <si>
    <t>adiunkt</t>
  </si>
  <si>
    <t>dr hab.</t>
  </si>
  <si>
    <t>dr</t>
  </si>
  <si>
    <t>asystent</t>
  </si>
  <si>
    <t>starszy wykładowca</t>
  </si>
  <si>
    <t>tytuł / stopień naukowy</t>
  </si>
  <si>
    <t>wykładowca</t>
  </si>
  <si>
    <t>lektor, instruktor</t>
  </si>
  <si>
    <t>mgr</t>
  </si>
  <si>
    <t>kierunek</t>
  </si>
  <si>
    <t>Jednostka prowadząca</t>
  </si>
  <si>
    <t>Wydział</t>
  </si>
  <si>
    <t>według obowiązujących stawek</t>
  </si>
  <si>
    <t xml:space="preserve">    koszty ZUS</t>
  </si>
  <si>
    <t>profesor</t>
  </si>
  <si>
    <t>/    2021</t>
  </si>
  <si>
    <t>koszty ZUS</t>
  </si>
  <si>
    <t>Wynagrodzenia za zajęcia - NAUCZYCIELE UJK</t>
  </si>
  <si>
    <t>Wynagrodzenia za zajęcia - PRACOWNICY NIEBĘDĄCY NAUCZYCIELAMI UJK (umowy o dzieło/zlecenie)</t>
  </si>
  <si>
    <t>studia drugiego stopnia</t>
  </si>
  <si>
    <t>studia pierwszego stopnia</t>
  </si>
  <si>
    <t>jednolite studia magisterskie</t>
  </si>
  <si>
    <t>WYDZIAŁ NAUK SPOŁECZNYCH</t>
  </si>
  <si>
    <t>INSTYTUT STOSUNKÓW MIĘDZYNARODOWYCH</t>
  </si>
  <si>
    <t>SAMODZIELNY ZAKŁAD FILOLOGII ANGIELSKIEJ</t>
  </si>
  <si>
    <t>INSTYTUT NAUK PEDAGOGICZNYCH</t>
  </si>
  <si>
    <t>SAMODZIELNY ZAKŁAD SOCJOLOGII</t>
  </si>
  <si>
    <t>SAMODZIELNY ZAKŁAD EKONOMII</t>
  </si>
  <si>
    <t>SAMODZIELNY ZAKŁAD ZARZĄDZANIA</t>
  </si>
  <si>
    <t>SAMODZIELNY ZAKŁAD BEZPIECZEŃSTWA NARODOWEGO</t>
  </si>
  <si>
    <t>WYDZIAŁ FILOLOGICZNO - HISTORYCZNY</t>
  </si>
  <si>
    <t>Administracja</t>
  </si>
  <si>
    <t>Bezpieczeństwo narodowe</t>
  </si>
  <si>
    <t>Biotechnologia</t>
  </si>
  <si>
    <t>Dziennikarstwo i komunikacja społeczna</t>
  </si>
  <si>
    <t>Fizyka techniczna</t>
  </si>
  <si>
    <t>Informatyka</t>
  </si>
  <si>
    <t>Informatyka i ekonometria</t>
  </si>
  <si>
    <t>Logistyka</t>
  </si>
  <si>
    <t>Praca socjalna</t>
  </si>
  <si>
    <t>Ratownictwo medyczne</t>
  </si>
  <si>
    <t>Rosjoznawstwo</t>
  </si>
  <si>
    <t>Socjologia</t>
  </si>
  <si>
    <t>Wzornictwo</t>
  </si>
  <si>
    <t>Biologia</t>
  </si>
  <si>
    <t>Chemia</t>
  </si>
  <si>
    <t>Edukacja artystyczna w zakresie sztuki muzycznej</t>
  </si>
  <si>
    <t>Edukacja artystyczna w zakresie sztuk plastycznych</t>
  </si>
  <si>
    <t>Ekonomia</t>
  </si>
  <si>
    <t>Filologia polska</t>
  </si>
  <si>
    <t>Fizjoterapia</t>
  </si>
  <si>
    <t>Fizyka</t>
  </si>
  <si>
    <t>Geografia</t>
  </si>
  <si>
    <t>Historia</t>
  </si>
  <si>
    <t>Informacja naukowa i bibliotekoznawstwo</t>
  </si>
  <si>
    <t>Matematyka</t>
  </si>
  <si>
    <t>Ochrona Środowiska</t>
  </si>
  <si>
    <t>Pedagogika</t>
  </si>
  <si>
    <t>Pielęgniarstwo</t>
  </si>
  <si>
    <t>Politologia</t>
  </si>
  <si>
    <t>Położnictwo</t>
  </si>
  <si>
    <t>Stosunki międzynarodowe</t>
  </si>
  <si>
    <t>Zarządzanie</t>
  </si>
  <si>
    <t>Zdrowie publiczne</t>
  </si>
  <si>
    <t>PAŹDZIERNIK</t>
  </si>
  <si>
    <t>/    2022</t>
  </si>
  <si>
    <t>Filologia</t>
  </si>
  <si>
    <r>
      <t xml:space="preserve">Instytut </t>
    </r>
    <r>
      <rPr>
        <sz val="11"/>
        <rFont val="Arial"/>
        <family val="2"/>
      </rPr>
      <t>(jednostka prowadząca)</t>
    </r>
    <r>
      <rPr>
        <sz val="11"/>
        <rFont val="Arial"/>
        <family val="2"/>
      </rPr>
      <t xml:space="preserve"> :</t>
    </r>
  </si>
  <si>
    <t xml:space="preserve">Wydział / Jednostka Międzywydziałowa: </t>
  </si>
  <si>
    <r>
      <t xml:space="preserve">Termin rozpoczęcia: </t>
    </r>
  </si>
  <si>
    <r>
      <t xml:space="preserve">Termin zakończenia: </t>
    </r>
  </si>
  <si>
    <t>Łączna liczba godzin:</t>
  </si>
  <si>
    <t>1.</t>
  </si>
  <si>
    <t>2.</t>
  </si>
  <si>
    <t>3.</t>
  </si>
  <si>
    <t>II. PLANOWANE KOSZTY</t>
  </si>
  <si>
    <t>b)</t>
  </si>
  <si>
    <t>godzin</t>
  </si>
  <si>
    <t>zł za godzinę</t>
  </si>
  <si>
    <t>c)</t>
  </si>
  <si>
    <t xml:space="preserve">koszty ZUS </t>
  </si>
  <si>
    <t xml:space="preserve"> (według obowiązujących stawek)</t>
  </si>
  <si>
    <t xml:space="preserve"> Wynagrodzenie urlopowe z godz.ponadwymiarowych</t>
  </si>
  <si>
    <t>dr hab. (prof. uczelnianego)</t>
  </si>
  <si>
    <t>adiunkt z tyt. dr habn</t>
  </si>
  <si>
    <t>Dodatkowe wynagrodzenie roczne "13-tka"</t>
  </si>
  <si>
    <t>adiunkta</t>
  </si>
  <si>
    <t>st.wykładowcy z tyt. dr</t>
  </si>
  <si>
    <t>Fundusz nagród</t>
  </si>
  <si>
    <t>st.wykładowcy</t>
  </si>
  <si>
    <t>asystenta</t>
  </si>
  <si>
    <t>wykładowcy, lektora, instruktora</t>
  </si>
  <si>
    <t>Koszty pośrednie:</t>
  </si>
  <si>
    <t>wydziałowe</t>
  </si>
  <si>
    <t>ogólnouczelniane</t>
  </si>
  <si>
    <t>Imię Nazwisko oraz numer telefonu</t>
  </si>
  <si>
    <t>4.</t>
  </si>
  <si>
    <t>5.</t>
  </si>
  <si>
    <t>6.</t>
  </si>
  <si>
    <t>7.</t>
  </si>
  <si>
    <t>8.</t>
  </si>
  <si>
    <t>9.</t>
  </si>
  <si>
    <t>KATEDRA OCHRONY I KSZTAŁTOWANIA ŚRODOWISKA</t>
  </si>
  <si>
    <t>profesor nadzwyczajny</t>
  </si>
  <si>
    <t>profesor zwyczajny</t>
  </si>
  <si>
    <t>KOSZTORYS SZKOLENIA</t>
  </si>
  <si>
    <t xml:space="preserve">Nazwa szkolenia: </t>
  </si>
  <si>
    <r>
      <t xml:space="preserve">Czas trwania szkolenia: </t>
    </r>
  </si>
  <si>
    <t>Opłata :</t>
  </si>
  <si>
    <t>rata I</t>
  </si>
  <si>
    <t>rata II</t>
  </si>
  <si>
    <t>rata III</t>
  </si>
  <si>
    <t>rata IV</t>
  </si>
  <si>
    <t>Całkowity przychód :</t>
  </si>
  <si>
    <r>
      <t xml:space="preserve">Wynagrodzenie kierownika szkolenia   </t>
    </r>
    <r>
      <rPr>
        <i/>
        <sz val="9"/>
        <rFont val="Arial"/>
        <family val="2"/>
      </rPr>
      <t>(umowa - zlecenie)</t>
    </r>
  </si>
  <si>
    <t>Inne koszty związane z prowadzeniem szkolenia:</t>
  </si>
  <si>
    <t>III. SALDO KOŃCOWE SZKOLENIA :</t>
  </si>
  <si>
    <t>kierownika szkolenia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</si>
</sst>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\ &quot;zł&quot;"/>
    <numFmt numFmtId="166" formatCode="_-* #,##0\ &quot;zł&quot;_-;\-* #,##0\ &quot;zł&quot;_-;_-* &quot;-&quot;??\ &quot;zł&quot;_-;_-@_-"/>
    <numFmt numFmtId="167" formatCode="#,##0.000_ ;\-#,##0.000\ "/>
  </numFmts>
  <fonts count="65">
    <font>
      <sz val="10"/>
      <name val="Arial"/>
      <family val="2"/>
    </font>
    <font>
      <sz val="11"/>
      <color indexed="8"/>
      <name val="Czcionka tekstu podstawowego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3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u val="single"/>
      <sz val="10"/>
      <color indexed="12"/>
      <name val="Arial CE"/>
      <family val="0"/>
    </font>
    <font>
      <b/>
      <sz val="12"/>
      <name val="Arial"/>
      <family val="2"/>
    </font>
    <font>
      <sz val="11"/>
      <color indexed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9"/>
      <color indexed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u val="single"/>
      <sz val="10"/>
      <name val="Arial CE"/>
      <family val="0"/>
    </font>
    <font>
      <sz val="9"/>
      <name val="Arial CE"/>
      <family val="2"/>
    </font>
    <font>
      <strike/>
      <sz val="10"/>
      <name val="Arial"/>
      <family val="2"/>
    </font>
    <font>
      <sz val="6"/>
      <name val="Arial"/>
      <family val="2"/>
    </font>
    <font>
      <sz val="9"/>
      <color indexed="12"/>
      <name val="Arial CE"/>
      <family val="2"/>
    </font>
    <font>
      <b/>
      <sz val="10"/>
      <color indexed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 style="double"/>
      <top/>
      <bottom/>
    </border>
    <border>
      <left style="thin"/>
      <right style="thin"/>
      <top style="thin"/>
      <bottom style="thin"/>
    </border>
    <border>
      <left/>
      <right/>
      <top/>
      <bottom style="dotted"/>
    </border>
    <border diagonalUp="1" diagonalDown="1">
      <left style="thin"/>
      <right style="thin"/>
      <top style="thin"/>
      <bottom style="thin"/>
      <diagonal style="thin"/>
    </border>
    <border>
      <left/>
      <right style="double"/>
      <top/>
      <bottom/>
    </border>
    <border>
      <left style="double"/>
      <right/>
      <top/>
      <bottom/>
    </border>
    <border>
      <left style="double"/>
      <right style="double"/>
      <top style="thin"/>
      <bottom/>
    </border>
    <border>
      <left style="double"/>
      <right style="double"/>
      <top style="dotted"/>
      <bottom/>
    </border>
    <border>
      <left style="double"/>
      <right style="double"/>
      <top/>
      <bottom style="dotted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 style="double"/>
      <top style="double"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/>
      <bottom style="dashed"/>
    </border>
    <border>
      <left/>
      <right/>
      <top/>
      <bottom style="dashed"/>
    </border>
    <border>
      <left style="double"/>
      <right style="double"/>
      <top/>
      <bottom style="dashed"/>
    </border>
    <border>
      <left style="double"/>
      <right/>
      <top style="dashed"/>
      <bottom/>
    </border>
    <border>
      <left/>
      <right/>
      <top style="dashed"/>
      <bottom/>
    </border>
    <border>
      <left style="double"/>
      <right style="double"/>
      <top style="dashed"/>
      <bottom/>
    </border>
    <border>
      <left/>
      <right style="thin"/>
      <top style="thin"/>
      <bottom style="thin"/>
    </border>
    <border>
      <left style="double"/>
      <right/>
      <top/>
      <bottom style="dotted"/>
    </border>
    <border>
      <left style="double"/>
      <right/>
      <top style="dotted"/>
      <bottom/>
    </border>
    <border>
      <left/>
      <right/>
      <top style="dotted"/>
      <bottom/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 style="double"/>
      <top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/>
      <right style="double"/>
      <top/>
      <bottom style="dotted"/>
    </border>
    <border>
      <left/>
      <right/>
      <top style="thin"/>
      <bottom style="dotted"/>
    </border>
    <border>
      <left/>
      <right style="double"/>
      <top style="thin"/>
      <bottom style="dotted"/>
    </border>
    <border>
      <left style="double"/>
      <right style="double"/>
      <top style="thin"/>
      <bottom style="dotted"/>
    </border>
    <border>
      <left style="double"/>
      <right style="double"/>
      <top style="dotted"/>
      <bottom style="dotted"/>
    </border>
    <border>
      <left/>
      <right/>
      <top style="dotted"/>
      <bottom style="dotted"/>
    </border>
    <border>
      <left/>
      <right style="double"/>
      <top/>
      <bottom style="thin"/>
    </border>
    <border>
      <left/>
      <right style="double"/>
      <top style="dotted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Border="1" applyAlignment="1">
      <alignment horizontal="center"/>
    </xf>
    <xf numFmtId="9" fontId="16" fillId="0" borderId="0" xfId="55" applyFont="1" applyFill="1" applyBorder="1" applyAlignment="1">
      <alignment horizontal="center"/>
    </xf>
    <xf numFmtId="3" fontId="16" fillId="0" borderId="0" xfId="0" applyNumberFormat="1" applyFont="1" applyFill="1" applyAlignment="1">
      <alignment/>
    </xf>
    <xf numFmtId="9" fontId="16" fillId="0" borderId="0" xfId="55" applyFont="1" applyFill="1" applyBorder="1" applyAlignment="1">
      <alignment/>
    </xf>
    <xf numFmtId="1" fontId="16" fillId="0" borderId="0" xfId="55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9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 quotePrefix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4" fillId="0" borderId="0" xfId="44" applyNumberFormat="1" applyFont="1" applyFill="1" applyAlignment="1" applyProtection="1">
      <alignment horizontal="left" indent="1"/>
      <protection/>
    </xf>
    <xf numFmtId="49" fontId="0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9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18" fillId="0" borderId="0" xfId="53" applyFont="1" applyFill="1" applyBorder="1">
      <alignment/>
      <protection/>
    </xf>
    <xf numFmtId="0" fontId="17" fillId="0" borderId="0" xfId="53" applyFont="1" applyFill="1" applyBorder="1">
      <alignment/>
      <protection/>
    </xf>
    <xf numFmtId="166" fontId="25" fillId="0" borderId="0" xfId="61" applyNumberFormat="1" applyFont="1" applyFill="1" applyBorder="1" applyAlignment="1">
      <alignment horizontal="center"/>
    </xf>
    <xf numFmtId="166" fontId="18" fillId="0" borderId="0" xfId="61" applyNumberFormat="1" applyFont="1" applyFill="1" applyBorder="1" applyAlignment="1">
      <alignment horizontal="center"/>
    </xf>
    <xf numFmtId="9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64" fillId="0" borderId="0" xfId="0" applyFont="1" applyFill="1" applyBorder="1" applyAlignment="1">
      <alignment/>
    </xf>
    <xf numFmtId="164" fontId="8" fillId="0" borderId="18" xfId="52" applyNumberFormat="1" applyFont="1" applyFill="1" applyBorder="1">
      <alignment/>
      <protection/>
    </xf>
    <xf numFmtId="0" fontId="14" fillId="33" borderId="19" xfId="52" applyFont="1" applyFill="1" applyBorder="1" applyAlignment="1" applyProtection="1">
      <alignment horizontal="center"/>
      <protection locked="0"/>
    </xf>
    <xf numFmtId="0" fontId="16" fillId="0" borderId="0" xfId="52" applyFont="1" applyFill="1" applyBorder="1" applyAlignment="1">
      <alignment horizontal="left"/>
      <protection/>
    </xf>
    <xf numFmtId="0" fontId="16" fillId="0" borderId="0" xfId="52" applyFont="1" applyFill="1" applyBorder="1">
      <alignment/>
      <protection/>
    </xf>
    <xf numFmtId="10" fontId="0" fillId="0" borderId="20" xfId="52" applyNumberFormat="1" applyFont="1" applyFill="1" applyBorder="1" applyAlignment="1">
      <alignment horizontal="center" vertical="center" wrapText="1"/>
      <protection/>
    </xf>
    <xf numFmtId="164" fontId="11" fillId="0" borderId="18" xfId="52" applyNumberFormat="1" applyFont="1" applyFill="1" applyBorder="1" applyAlignment="1">
      <alignment vertical="center"/>
      <protection/>
    </xf>
    <xf numFmtId="10" fontId="0" fillId="0" borderId="20" xfId="52" applyNumberFormat="1" applyFont="1" applyFill="1" applyBorder="1" applyAlignment="1">
      <alignment horizontal="center"/>
      <protection/>
    </xf>
    <xf numFmtId="164" fontId="4" fillId="0" borderId="18" xfId="52" applyNumberFormat="1" applyFont="1" applyFill="1" applyBorder="1">
      <alignment/>
      <protection/>
    </xf>
    <xf numFmtId="0" fontId="14" fillId="33" borderId="21" xfId="52" applyFont="1" applyFill="1" applyBorder="1" applyAlignment="1" applyProtection="1">
      <alignment horizontal="center"/>
      <protection locked="0"/>
    </xf>
    <xf numFmtId="167" fontId="14" fillId="0" borderId="19" xfId="61" applyNumberFormat="1" applyFont="1" applyFill="1" applyBorder="1" applyAlignment="1" applyProtection="1">
      <alignment horizontal="center"/>
      <protection/>
    </xf>
    <xf numFmtId="0" fontId="5" fillId="0" borderId="22" xfId="52" applyFont="1" applyFill="1" applyBorder="1" applyAlignment="1">
      <alignment horizontal="center"/>
      <protection/>
    </xf>
    <xf numFmtId="0" fontId="0" fillId="0" borderId="23" xfId="52" applyFill="1" applyBorder="1">
      <alignment/>
      <protection/>
    </xf>
    <xf numFmtId="0" fontId="4" fillId="0" borderId="22" xfId="52" applyFont="1" applyFill="1" applyBorder="1" applyAlignment="1">
      <alignment horizontal="left" vertical="center"/>
      <protection/>
    </xf>
    <xf numFmtId="164" fontId="4" fillId="0" borderId="24" xfId="52" applyNumberFormat="1" applyFont="1" applyFill="1" applyBorder="1" applyAlignment="1">
      <alignment vertical="center"/>
      <protection/>
    </xf>
    <xf numFmtId="164" fontId="4" fillId="0" borderId="25" xfId="52" applyNumberFormat="1" applyFont="1" applyFill="1" applyBorder="1" applyAlignment="1">
      <alignment vertical="center"/>
      <protection/>
    </xf>
    <xf numFmtId="164" fontId="4" fillId="0" borderId="26" xfId="52" applyNumberFormat="1" applyFont="1" applyFill="1" applyBorder="1" applyAlignment="1">
      <alignment vertical="center"/>
      <protection/>
    </xf>
    <xf numFmtId="0" fontId="6" fillId="0" borderId="0" xfId="52" applyFont="1" applyFill="1" applyBorder="1" applyAlignment="1">
      <alignment horizontal="right"/>
      <protection/>
    </xf>
    <xf numFmtId="49" fontId="7" fillId="0" borderId="22" xfId="52" applyNumberFormat="1" applyFont="1" applyFill="1" applyBorder="1" applyAlignment="1">
      <alignment horizontal="center"/>
      <protection/>
    </xf>
    <xf numFmtId="0" fontId="0" fillId="34" borderId="0" xfId="52" applyFill="1">
      <alignment/>
      <protection/>
    </xf>
    <xf numFmtId="0" fontId="0" fillId="34" borderId="0" xfId="52" applyFill="1" applyAlignment="1">
      <alignment vertical="center"/>
      <protection/>
    </xf>
    <xf numFmtId="0" fontId="3" fillId="34" borderId="0" xfId="52" applyFont="1" applyFill="1">
      <alignment/>
      <protection/>
    </xf>
    <xf numFmtId="0" fontId="0" fillId="34" borderId="0" xfId="52" applyFont="1" applyFill="1">
      <alignment/>
      <protection/>
    </xf>
    <xf numFmtId="0" fontId="26" fillId="34" borderId="0" xfId="52" applyFont="1" applyFill="1">
      <alignment/>
      <protection/>
    </xf>
    <xf numFmtId="49" fontId="0" fillId="34" borderId="0" xfId="52" applyNumberFormat="1" applyFill="1">
      <alignment/>
      <protection/>
    </xf>
    <xf numFmtId="49" fontId="12" fillId="34" borderId="0" xfId="44" applyNumberFormat="1" applyFill="1" applyAlignment="1" applyProtection="1">
      <alignment horizontal="left" indent="1"/>
      <protection/>
    </xf>
    <xf numFmtId="49" fontId="0" fillId="34" borderId="0" xfId="52" applyNumberFormat="1" applyFill="1" applyAlignment="1">
      <alignment vertical="center"/>
      <protection/>
    </xf>
    <xf numFmtId="3" fontId="19" fillId="34" borderId="0" xfId="52" applyNumberFormat="1" applyFont="1" applyFill="1">
      <alignment/>
      <protection/>
    </xf>
    <xf numFmtId="0" fontId="16" fillId="34" borderId="0" xfId="52" applyFont="1" applyFill="1" applyAlignment="1">
      <alignment horizontal="center"/>
      <protection/>
    </xf>
    <xf numFmtId="0" fontId="20" fillId="34" borderId="0" xfId="52" applyFont="1" applyFill="1" applyBorder="1" applyAlignment="1">
      <alignment horizontal="center"/>
      <protection/>
    </xf>
    <xf numFmtId="3" fontId="16" fillId="34" borderId="0" xfId="52" applyNumberFormat="1" applyFont="1" applyFill="1">
      <alignment/>
      <protection/>
    </xf>
    <xf numFmtId="9" fontId="0" fillId="34" borderId="0" xfId="52" applyNumberFormat="1" applyFill="1">
      <alignment/>
      <protection/>
    </xf>
    <xf numFmtId="10" fontId="0" fillId="34" borderId="0" xfId="52" applyNumberFormat="1" applyFill="1">
      <alignment/>
      <protection/>
    </xf>
    <xf numFmtId="164" fontId="0" fillId="34" borderId="0" xfId="52" applyNumberFormat="1" applyFill="1">
      <alignment/>
      <protection/>
    </xf>
    <xf numFmtId="166" fontId="28" fillId="34" borderId="27" xfId="61" applyNumberFormat="1" applyFont="1" applyFill="1" applyBorder="1" applyAlignment="1">
      <alignment horizontal="center"/>
    </xf>
    <xf numFmtId="166" fontId="29" fillId="34" borderId="28" xfId="61" applyNumberFormat="1" applyFont="1" applyFill="1" applyBorder="1" applyAlignment="1">
      <alignment horizontal="center"/>
    </xf>
    <xf numFmtId="0" fontId="17" fillId="34" borderId="0" xfId="53" applyFill="1">
      <alignment/>
      <protection/>
    </xf>
    <xf numFmtId="49" fontId="12" fillId="34" borderId="0" xfId="44" applyNumberFormat="1" applyFill="1" applyAlignment="1" applyProtection="1">
      <alignment/>
      <protection/>
    </xf>
    <xf numFmtId="0" fontId="17" fillId="34" borderId="0" xfId="53" applyFont="1" applyFill="1">
      <alignment/>
      <protection/>
    </xf>
    <xf numFmtId="166" fontId="28" fillId="34" borderId="29" xfId="61" applyNumberFormat="1" applyFont="1" applyFill="1" applyBorder="1" applyAlignment="1">
      <alignment horizontal="center"/>
    </xf>
    <xf numFmtId="166" fontId="29" fillId="34" borderId="30" xfId="61" applyNumberFormat="1" applyFont="1" applyFill="1" applyBorder="1" applyAlignment="1">
      <alignment horizontal="center"/>
    </xf>
    <xf numFmtId="0" fontId="4" fillId="34" borderId="0" xfId="52" applyFont="1" applyFill="1">
      <alignment/>
      <protection/>
    </xf>
    <xf numFmtId="0" fontId="0" fillId="0" borderId="31" xfId="52" applyFill="1" applyBorder="1">
      <alignment/>
      <protection/>
    </xf>
    <xf numFmtId="0" fontId="0" fillId="0" borderId="32" xfId="52" applyFill="1" applyBorder="1">
      <alignment/>
      <protection/>
    </xf>
    <xf numFmtId="0" fontId="2" fillId="0" borderId="33" xfId="52" applyFont="1" applyFill="1" applyBorder="1" applyAlignment="1">
      <alignment horizontal="right"/>
      <protection/>
    </xf>
    <xf numFmtId="0" fontId="3" fillId="0" borderId="0" xfId="52" applyFont="1" applyFill="1" applyBorder="1">
      <alignment/>
      <protection/>
    </xf>
    <xf numFmtId="0" fontId="0" fillId="0" borderId="0" xfId="52" applyFill="1" applyBorder="1">
      <alignment/>
      <protection/>
    </xf>
    <xf numFmtId="0" fontId="4" fillId="0" borderId="0" xfId="52" applyFont="1" applyFill="1" applyBorder="1" applyAlignment="1">
      <alignment horizontal="right"/>
      <protection/>
    </xf>
    <xf numFmtId="14" fontId="4" fillId="0" borderId="22" xfId="52" applyNumberFormat="1" applyFont="1" applyFill="1" applyBorder="1" applyAlignment="1">
      <alignment horizontal="center"/>
      <protection/>
    </xf>
    <xf numFmtId="0" fontId="0" fillId="0" borderId="22" xfId="52" applyFill="1" applyBorder="1">
      <alignment/>
      <protection/>
    </xf>
    <xf numFmtId="0" fontId="5" fillId="0" borderId="23" xfId="52" applyFont="1" applyFill="1" applyBorder="1" applyAlignment="1">
      <alignment horizontal="right"/>
      <protection/>
    </xf>
    <xf numFmtId="0" fontId="5" fillId="0" borderId="0" xfId="52" applyFont="1" applyFill="1" applyBorder="1" applyAlignment="1">
      <alignment horizontal="right"/>
      <protection/>
    </xf>
    <xf numFmtId="0" fontId="5" fillId="0" borderId="23" xfId="52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center"/>
      <protection/>
    </xf>
    <xf numFmtId="0" fontId="8" fillId="0" borderId="23" xfId="52" applyFont="1" applyFill="1" applyBorder="1" applyAlignment="1">
      <alignment horizontal="center"/>
      <protection/>
    </xf>
    <xf numFmtId="0" fontId="8" fillId="0" borderId="0" xfId="52" applyFont="1" applyFill="1" applyBorder="1" applyAlignment="1">
      <alignment horizontal="center"/>
      <protection/>
    </xf>
    <xf numFmtId="0" fontId="8" fillId="0" borderId="0" xfId="52" applyFont="1" applyFill="1" applyBorder="1" applyAlignment="1">
      <alignment horizontal="right"/>
      <protection/>
    </xf>
    <xf numFmtId="0" fontId="10" fillId="0" borderId="0" xfId="52" applyFont="1" applyFill="1" applyBorder="1" applyAlignment="1">
      <alignment horizontal="center"/>
      <protection/>
    </xf>
    <xf numFmtId="0" fontId="10" fillId="0" borderId="0" xfId="52" applyFont="1" applyFill="1" applyBorder="1">
      <alignment/>
      <protection/>
    </xf>
    <xf numFmtId="0" fontId="4" fillId="0" borderId="0" xfId="52" applyFont="1" applyFill="1" applyBorder="1">
      <alignment/>
      <protection/>
    </xf>
    <xf numFmtId="0" fontId="4" fillId="0" borderId="22" xfId="52" applyFont="1" applyFill="1" applyBorder="1">
      <alignment/>
      <protection/>
    </xf>
    <xf numFmtId="0" fontId="9" fillId="0" borderId="0" xfId="52" applyFont="1" applyFill="1" applyBorder="1" applyAlignment="1">
      <alignment horizontal="center"/>
      <protection/>
    </xf>
    <xf numFmtId="0" fontId="4" fillId="0" borderId="23" xfId="52" applyFont="1" applyFill="1" applyBorder="1">
      <alignment/>
      <protection/>
    </xf>
    <xf numFmtId="0" fontId="27" fillId="0" borderId="0" xfId="52" applyFont="1" applyFill="1" applyBorder="1" applyAlignment="1">
      <alignment horizontal="center"/>
      <protection/>
    </xf>
    <xf numFmtId="0" fontId="27" fillId="0" borderId="0" xfId="52" applyFont="1" applyFill="1" applyBorder="1">
      <alignment/>
      <protection/>
    </xf>
    <xf numFmtId="0" fontId="0" fillId="0" borderId="0" xfId="52" applyFont="1" applyFill="1" applyBorder="1" applyAlignment="1">
      <alignment horizontal="right"/>
      <protection/>
    </xf>
    <xf numFmtId="0" fontId="0" fillId="0" borderId="0" xfId="52" applyFill="1" applyBorder="1" applyAlignment="1">
      <alignment horizontal="center"/>
      <protection/>
    </xf>
    <xf numFmtId="0" fontId="13" fillId="0" borderId="34" xfId="52" applyFont="1" applyFill="1" applyBorder="1" applyAlignment="1">
      <alignment vertical="center"/>
      <protection/>
    </xf>
    <xf numFmtId="0" fontId="4" fillId="0" borderId="35" xfId="52" applyFont="1" applyFill="1" applyBorder="1" applyAlignment="1">
      <alignment vertical="center"/>
      <protection/>
    </xf>
    <xf numFmtId="0" fontId="4" fillId="0" borderId="36" xfId="52" applyFont="1" applyFill="1" applyBorder="1" applyAlignment="1">
      <alignment horizontal="center" vertical="center"/>
      <protection/>
    </xf>
    <xf numFmtId="0" fontId="0" fillId="0" borderId="31" xfId="52" applyFill="1" applyBorder="1" applyAlignment="1">
      <alignment vertical="center"/>
      <protection/>
    </xf>
    <xf numFmtId="0" fontId="0" fillId="0" borderId="32" xfId="52" applyFill="1" applyBorder="1" applyAlignment="1">
      <alignment vertical="center"/>
      <protection/>
    </xf>
    <xf numFmtId="0" fontId="0" fillId="0" borderId="0" xfId="52" applyFill="1" applyBorder="1" applyAlignment="1">
      <alignment vertical="center"/>
      <protection/>
    </xf>
    <xf numFmtId="0" fontId="4" fillId="0" borderId="33" xfId="52" applyFont="1" applyFill="1" applyBorder="1" applyAlignment="1">
      <alignment vertical="center"/>
      <protection/>
    </xf>
    <xf numFmtId="0" fontId="4" fillId="0" borderId="22" xfId="52" applyFont="1" applyFill="1" applyBorder="1" applyAlignment="1">
      <alignment vertical="center"/>
      <protection/>
    </xf>
    <xf numFmtId="0" fontId="4" fillId="0" borderId="18" xfId="52" applyFont="1" applyFill="1" applyBorder="1" applyAlignment="1">
      <alignment horizontal="center" vertical="center"/>
      <protection/>
    </xf>
    <xf numFmtId="0" fontId="13" fillId="0" borderId="23" xfId="52" applyFont="1" applyFill="1" applyBorder="1" applyAlignment="1">
      <alignment vertical="center"/>
      <protection/>
    </xf>
    <xf numFmtId="0" fontId="4" fillId="0" borderId="0" xfId="52" applyFont="1" applyFill="1" applyBorder="1" applyAlignment="1">
      <alignment vertical="center"/>
      <protection/>
    </xf>
    <xf numFmtId="0" fontId="4" fillId="0" borderId="19" xfId="52" applyFont="1" applyFill="1" applyBorder="1" applyAlignment="1">
      <alignment horizontal="center"/>
      <protection/>
    </xf>
    <xf numFmtId="0" fontId="4" fillId="0" borderId="23" xfId="52" applyFont="1" applyFill="1" applyBorder="1" applyAlignment="1">
      <alignment horizontal="right" vertical="center"/>
      <protection/>
    </xf>
    <xf numFmtId="0" fontId="15" fillId="0" borderId="22" xfId="52" applyFont="1" applyFill="1" applyBorder="1" applyAlignment="1">
      <alignment horizontal="right"/>
      <protection/>
    </xf>
    <xf numFmtId="0" fontId="0" fillId="0" borderId="18" xfId="52" applyFont="1" applyFill="1" applyBorder="1" applyAlignment="1">
      <alignment horizontal="center"/>
      <protection/>
    </xf>
    <xf numFmtId="49" fontId="4" fillId="0" borderId="23" xfId="52" applyNumberFormat="1" applyFont="1" applyFill="1" applyBorder="1" applyAlignment="1">
      <alignment horizontal="right" vertical="center"/>
      <protection/>
    </xf>
    <xf numFmtId="0" fontId="4" fillId="0" borderId="37" xfId="52" applyFont="1" applyFill="1" applyBorder="1">
      <alignment/>
      <protection/>
    </xf>
    <xf numFmtId="0" fontId="4" fillId="0" borderId="38" xfId="52" applyFont="1" applyFill="1" applyBorder="1">
      <alignment/>
      <protection/>
    </xf>
    <xf numFmtId="0" fontId="4" fillId="0" borderId="39" xfId="52" applyFont="1" applyFill="1" applyBorder="1">
      <alignment/>
      <protection/>
    </xf>
    <xf numFmtId="0" fontId="4" fillId="0" borderId="18" xfId="52" applyFont="1" applyFill="1" applyBorder="1">
      <alignment/>
      <protection/>
    </xf>
    <xf numFmtId="0" fontId="4" fillId="0" borderId="23" xfId="52" applyFont="1" applyFill="1" applyBorder="1" applyAlignment="1">
      <alignment horizontal="right"/>
      <protection/>
    </xf>
    <xf numFmtId="0" fontId="4" fillId="0" borderId="32" xfId="52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/>
      <protection/>
    </xf>
    <xf numFmtId="0" fontId="15" fillId="0" borderId="0" xfId="52" applyFont="1" applyFill="1" applyBorder="1" applyAlignment="1">
      <alignment vertical="top"/>
      <protection/>
    </xf>
    <xf numFmtId="0" fontId="20" fillId="0" borderId="19" xfId="52" applyFont="1" applyFill="1" applyBorder="1" applyAlignment="1">
      <alignment horizontal="center" wrapText="1"/>
      <protection/>
    </xf>
    <xf numFmtId="0" fontId="0" fillId="0" borderId="40" xfId="52" applyFont="1" applyFill="1" applyBorder="1" applyAlignment="1">
      <alignment horizontal="left" vertical="center"/>
      <protection/>
    </xf>
    <xf numFmtId="0" fontId="0" fillId="0" borderId="41" xfId="52" applyFont="1" applyFill="1" applyBorder="1" applyAlignment="1">
      <alignment horizontal="left" vertical="center"/>
      <protection/>
    </xf>
    <xf numFmtId="0" fontId="0" fillId="0" borderId="19" xfId="52" applyFont="1" applyFill="1" applyBorder="1" applyAlignment="1">
      <alignment horizontal="center" vertical="center"/>
      <protection/>
    </xf>
    <xf numFmtId="0" fontId="0" fillId="0" borderId="19" xfId="52" applyFill="1" applyBorder="1" applyAlignment="1">
      <alignment horizontal="center" vertical="center"/>
      <protection/>
    </xf>
    <xf numFmtId="0" fontId="0" fillId="0" borderId="40" xfId="52" applyFill="1" applyBorder="1" applyAlignment="1">
      <alignment horizontal="left" vertical="center"/>
      <protection/>
    </xf>
    <xf numFmtId="0" fontId="15" fillId="0" borderId="0" xfId="52" applyFont="1" applyFill="1" applyBorder="1" applyAlignment="1">
      <alignment horizontal="right"/>
      <protection/>
    </xf>
    <xf numFmtId="1" fontId="15" fillId="0" borderId="0" xfId="52" applyNumberFormat="1" applyFont="1" applyFill="1" applyBorder="1" applyAlignment="1">
      <alignment horizontal="center"/>
      <protection/>
    </xf>
    <xf numFmtId="164" fontId="11" fillId="0" borderId="18" xfId="52" applyNumberFormat="1" applyFont="1" applyFill="1" applyBorder="1">
      <alignment/>
      <protection/>
    </xf>
    <xf numFmtId="0" fontId="0" fillId="0" borderId="22" xfId="52" applyFont="1" applyFill="1" applyBorder="1" applyAlignment="1">
      <alignment vertical="center" wrapText="1"/>
      <protection/>
    </xf>
    <xf numFmtId="0" fontId="4" fillId="0" borderId="42" xfId="52" applyFont="1" applyFill="1" applyBorder="1" applyAlignment="1">
      <alignment horizontal="right"/>
      <protection/>
    </xf>
    <xf numFmtId="0" fontId="4" fillId="0" borderId="43" xfId="52" applyFont="1" applyFill="1" applyBorder="1" applyAlignment="1">
      <alignment vertical="center"/>
      <protection/>
    </xf>
    <xf numFmtId="0" fontId="23" fillId="0" borderId="43" xfId="52" applyFont="1" applyFill="1" applyBorder="1" applyAlignment="1">
      <alignment horizontal="right" vertical="center"/>
      <protection/>
    </xf>
    <xf numFmtId="164" fontId="8" fillId="0" borderId="44" xfId="52" applyNumberFormat="1" applyFont="1" applyFill="1" applyBorder="1" applyAlignment="1">
      <alignment vertical="center"/>
      <protection/>
    </xf>
    <xf numFmtId="0" fontId="4" fillId="0" borderId="45" xfId="52" applyFont="1" applyFill="1" applyBorder="1" applyAlignment="1">
      <alignment horizontal="right"/>
      <protection/>
    </xf>
    <xf numFmtId="0" fontId="4" fillId="0" borderId="46" xfId="52" applyFont="1" applyFill="1" applyBorder="1" applyAlignment="1">
      <alignment horizontal="center"/>
      <protection/>
    </xf>
    <xf numFmtId="0" fontId="4" fillId="0" borderId="46" xfId="52" applyFont="1" applyFill="1" applyBorder="1">
      <alignment/>
      <protection/>
    </xf>
    <xf numFmtId="164" fontId="4" fillId="0" borderId="47" xfId="52" applyNumberFormat="1" applyFont="1" applyFill="1" applyBorder="1">
      <alignment/>
      <protection/>
    </xf>
    <xf numFmtId="0" fontId="21" fillId="0" borderId="19" xfId="52" applyFont="1" applyFill="1" applyBorder="1" applyAlignment="1">
      <alignment horizontal="center"/>
      <protection/>
    </xf>
    <xf numFmtId="0" fontId="21" fillId="0" borderId="48" xfId="52" applyFont="1" applyFill="1" applyBorder="1" applyAlignment="1">
      <alignment horizontal="center"/>
      <protection/>
    </xf>
    <xf numFmtId="0" fontId="4" fillId="0" borderId="48" xfId="52" applyFont="1" applyFill="1" applyBorder="1">
      <alignment/>
      <protection/>
    </xf>
    <xf numFmtId="0" fontId="4" fillId="0" borderId="49" xfId="52" applyFont="1" applyFill="1" applyBorder="1" applyAlignment="1">
      <alignment horizontal="right"/>
      <protection/>
    </xf>
    <xf numFmtId="0" fontId="4" fillId="0" borderId="20" xfId="52" applyFont="1" applyFill="1" applyBorder="1" applyAlignment="1">
      <alignment vertical="center"/>
      <protection/>
    </xf>
    <xf numFmtId="0" fontId="23" fillId="0" borderId="20" xfId="52" applyFont="1" applyFill="1" applyBorder="1" applyAlignment="1">
      <alignment horizontal="right" vertical="center"/>
      <protection/>
    </xf>
    <xf numFmtId="164" fontId="22" fillId="0" borderId="26" xfId="52" applyNumberFormat="1" applyFont="1" applyFill="1" applyBorder="1" applyAlignment="1">
      <alignment vertical="center"/>
      <protection/>
    </xf>
    <xf numFmtId="0" fontId="0" fillId="0" borderId="50" xfId="52" applyFill="1" applyBorder="1">
      <alignment/>
      <protection/>
    </xf>
    <xf numFmtId="0" fontId="4" fillId="0" borderId="51" xfId="52" applyFont="1" applyFill="1" applyBorder="1" applyAlignment="1">
      <alignment horizontal="center"/>
      <protection/>
    </xf>
    <xf numFmtId="0" fontId="4" fillId="0" borderId="51" xfId="52" applyFont="1" applyFill="1" applyBorder="1">
      <alignment/>
      <protection/>
    </xf>
    <xf numFmtId="164" fontId="4" fillId="0" borderId="25" xfId="52" applyNumberFormat="1" applyFont="1" applyFill="1" applyBorder="1">
      <alignment/>
      <protection/>
    </xf>
    <xf numFmtId="0" fontId="4" fillId="0" borderId="0" xfId="52" applyFont="1" applyFill="1" applyBorder="1" applyAlignment="1">
      <alignment horizontal="left"/>
      <protection/>
    </xf>
    <xf numFmtId="0" fontId="4" fillId="0" borderId="20" xfId="52" applyFont="1" applyFill="1" applyBorder="1">
      <alignment/>
      <protection/>
    </xf>
    <xf numFmtId="0" fontId="4" fillId="0" borderId="52" xfId="52" applyFont="1" applyFill="1" applyBorder="1">
      <alignment/>
      <protection/>
    </xf>
    <xf numFmtId="0" fontId="4" fillId="0" borderId="53" xfId="52" applyFont="1" applyFill="1" applyBorder="1">
      <alignment/>
      <protection/>
    </xf>
    <xf numFmtId="0" fontId="22" fillId="0" borderId="53" xfId="52" applyFont="1" applyFill="1" applyBorder="1" applyAlignment="1">
      <alignment horizontal="right"/>
      <protection/>
    </xf>
    <xf numFmtId="164" fontId="22" fillId="0" borderId="54" xfId="52" applyNumberFormat="1" applyFont="1" applyFill="1" applyBorder="1">
      <alignment/>
      <protection/>
    </xf>
    <xf numFmtId="0" fontId="16" fillId="0" borderId="55" xfId="52" applyFont="1" applyFill="1" applyBorder="1" applyAlignment="1">
      <alignment vertical="center" textRotation="90" wrapText="1"/>
      <protection/>
    </xf>
    <xf numFmtId="0" fontId="4" fillId="0" borderId="56" xfId="52" applyFont="1" applyFill="1" applyBorder="1" applyAlignment="1">
      <alignment vertical="center"/>
      <protection/>
    </xf>
    <xf numFmtId="0" fontId="0" fillId="0" borderId="56" xfId="52" applyFont="1" applyFill="1" applyBorder="1" applyAlignment="1">
      <alignment vertical="center" wrapText="1"/>
      <protection/>
    </xf>
    <xf numFmtId="0" fontId="0" fillId="0" borderId="56" xfId="52" applyFill="1" applyBorder="1">
      <alignment/>
      <protection/>
    </xf>
    <xf numFmtId="0" fontId="4" fillId="0" borderId="57" xfId="52" applyFont="1" applyFill="1" applyBorder="1">
      <alignment/>
      <protection/>
    </xf>
    <xf numFmtId="0" fontId="16" fillId="0" borderId="23" xfId="52" applyFont="1" applyFill="1" applyBorder="1" applyAlignment="1">
      <alignment vertical="center" textRotation="90" wrapText="1"/>
      <protection/>
    </xf>
    <xf numFmtId="0" fontId="0" fillId="0" borderId="20" xfId="52" applyFont="1" applyFill="1" applyBorder="1" applyAlignment="1">
      <alignment horizontal="right" vertical="center" wrapText="1"/>
      <protection/>
    </xf>
    <xf numFmtId="0" fontId="4" fillId="0" borderId="58" xfId="52" applyFont="1" applyFill="1" applyBorder="1">
      <alignment/>
      <protection/>
    </xf>
    <xf numFmtId="0" fontId="4" fillId="0" borderId="51" xfId="52" applyFont="1" applyFill="1" applyBorder="1" applyAlignment="1">
      <alignment vertical="center"/>
      <protection/>
    </xf>
    <xf numFmtId="49" fontId="4" fillId="0" borderId="23" xfId="52" applyNumberFormat="1" applyFont="1" applyFill="1" applyBorder="1" applyAlignment="1">
      <alignment horizontal="right" vertical="top"/>
      <protection/>
    </xf>
    <xf numFmtId="0" fontId="4" fillId="0" borderId="59" xfId="52" applyFont="1" applyFill="1" applyBorder="1" applyAlignment="1">
      <alignment vertical="center"/>
      <protection/>
    </xf>
    <xf numFmtId="9" fontId="9" fillId="0" borderId="60" xfId="52" applyNumberFormat="1" applyFont="1" applyFill="1" applyBorder="1" applyAlignment="1">
      <alignment horizontal="center" vertical="center"/>
      <protection/>
    </xf>
    <xf numFmtId="164" fontId="4" fillId="0" borderId="61" xfId="52" applyNumberFormat="1" applyFont="1" applyFill="1" applyBorder="1" applyAlignment="1">
      <alignment vertical="center"/>
      <protection/>
    </xf>
    <xf numFmtId="9" fontId="9" fillId="0" borderId="58" xfId="52" applyNumberFormat="1" applyFont="1" applyFill="1" applyBorder="1" applyAlignment="1">
      <alignment horizontal="center" vertical="center"/>
      <protection/>
    </xf>
    <xf numFmtId="164" fontId="4" fillId="0" borderId="62" xfId="52" applyNumberFormat="1" applyFont="1" applyFill="1" applyBorder="1" applyAlignment="1">
      <alignment vertical="center"/>
      <protection/>
    </xf>
    <xf numFmtId="49" fontId="4" fillId="0" borderId="23" xfId="52" applyNumberFormat="1" applyFont="1" applyFill="1" applyBorder="1" applyAlignment="1">
      <alignment vertical="top"/>
      <protection/>
    </xf>
    <xf numFmtId="49" fontId="4" fillId="0" borderId="52" xfId="52" applyNumberFormat="1" applyFont="1" applyFill="1" applyBorder="1" applyAlignment="1">
      <alignment vertical="top"/>
      <protection/>
    </xf>
    <xf numFmtId="0" fontId="22" fillId="0" borderId="0" xfId="52" applyFont="1" applyFill="1" applyBorder="1" applyAlignment="1">
      <alignment horizontal="right"/>
      <protection/>
    </xf>
    <xf numFmtId="164" fontId="22" fillId="0" borderId="18" xfId="52" applyNumberFormat="1" applyFont="1" applyFill="1" applyBorder="1">
      <alignment/>
      <protection/>
    </xf>
    <xf numFmtId="164" fontId="13" fillId="0" borderId="18" xfId="52" applyNumberFormat="1" applyFont="1" applyFill="1" applyBorder="1">
      <alignment/>
      <protection/>
    </xf>
    <xf numFmtId="164" fontId="13" fillId="0" borderId="36" xfId="52" applyNumberFormat="1" applyFont="1" applyFill="1" applyBorder="1" applyAlignment="1">
      <alignment vertical="center"/>
      <protection/>
    </xf>
    <xf numFmtId="164" fontId="4" fillId="0" borderId="22" xfId="52" applyNumberFormat="1" applyFont="1" applyFill="1" applyBorder="1">
      <alignment/>
      <protection/>
    </xf>
    <xf numFmtId="0" fontId="20" fillId="0" borderId="0" xfId="52" applyFont="1" applyFill="1" applyBorder="1">
      <alignment/>
      <protection/>
    </xf>
    <xf numFmtId="0" fontId="4" fillId="0" borderId="49" xfId="52" applyFont="1" applyFill="1" applyBorder="1">
      <alignment/>
      <protection/>
    </xf>
    <xf numFmtId="0" fontId="4" fillId="0" borderId="0" xfId="52" applyFont="1" applyFill="1" applyBorder="1" applyAlignment="1">
      <alignment vertical="top"/>
      <protection/>
    </xf>
    <xf numFmtId="44" fontId="14" fillId="33" borderId="21" xfId="61" applyFont="1" applyFill="1" applyBorder="1" applyAlignment="1" applyProtection="1">
      <alignment/>
      <protection locked="0"/>
    </xf>
    <xf numFmtId="44" fontId="14" fillId="33" borderId="19" xfId="61" applyFont="1" applyFill="1" applyBorder="1" applyAlignment="1" applyProtection="1">
      <alignment/>
      <protection locked="0"/>
    </xf>
    <xf numFmtId="0" fontId="9" fillId="33" borderId="58" xfId="52" applyNumberFormat="1" applyFont="1" applyFill="1" applyBorder="1" applyAlignment="1" applyProtection="1" quotePrefix="1">
      <alignment horizontal="left"/>
      <protection locked="0"/>
    </xf>
    <xf numFmtId="0" fontId="8" fillId="33" borderId="20" xfId="52" applyFont="1" applyFill="1" applyBorder="1" applyAlignment="1" applyProtection="1">
      <alignment horizontal="right"/>
      <protection locked="0"/>
    </xf>
    <xf numFmtId="0" fontId="9" fillId="33" borderId="20" xfId="52" applyFont="1" applyFill="1" applyBorder="1" applyAlignment="1" applyProtection="1">
      <alignment horizontal="left"/>
      <protection locked="0"/>
    </xf>
    <xf numFmtId="0" fontId="9" fillId="33" borderId="20" xfId="52" applyFont="1" applyFill="1" applyBorder="1" applyAlignment="1" applyProtection="1">
      <alignment horizontal="center"/>
      <protection locked="0"/>
    </xf>
    <xf numFmtId="165" fontId="14" fillId="33" borderId="19" xfId="52" applyNumberFormat="1" applyFont="1" applyFill="1" applyBorder="1" applyAlignment="1" applyProtection="1">
      <alignment horizontal="center"/>
      <protection locked="0"/>
    </xf>
    <xf numFmtId="165" fontId="4" fillId="33" borderId="19" xfId="52" applyNumberFormat="1" applyFont="1" applyFill="1" applyBorder="1" applyAlignment="1" applyProtection="1">
      <alignment horizontal="center"/>
      <protection locked="0"/>
    </xf>
    <xf numFmtId="0" fontId="4" fillId="33" borderId="19" xfId="52" applyFont="1" applyFill="1" applyBorder="1" applyAlignment="1" applyProtection="1">
      <alignment horizontal="center"/>
      <protection locked="0"/>
    </xf>
    <xf numFmtId="10" fontId="0" fillId="33" borderId="20" xfId="55" applyNumberFormat="1" applyFont="1" applyFill="1" applyBorder="1" applyAlignment="1" applyProtection="1">
      <alignment horizontal="center" vertical="center" wrapText="1"/>
      <protection locked="0"/>
    </xf>
    <xf numFmtId="0" fontId="4" fillId="33" borderId="63" xfId="52" applyFont="1" applyFill="1" applyBorder="1" applyProtection="1">
      <alignment/>
      <protection locked="0"/>
    </xf>
    <xf numFmtId="0" fontId="4" fillId="33" borderId="20" xfId="52" applyFont="1" applyFill="1" applyBorder="1" applyProtection="1">
      <alignment/>
      <protection locked="0"/>
    </xf>
    <xf numFmtId="0" fontId="4" fillId="0" borderId="22" xfId="52" applyFont="1" applyFill="1" applyBorder="1" applyAlignment="1" applyProtection="1">
      <alignment horizontal="center" vertical="top"/>
      <protection locked="0"/>
    </xf>
    <xf numFmtId="164" fontId="4" fillId="33" borderId="18" xfId="52" applyNumberFormat="1" applyFont="1" applyFill="1" applyBorder="1" applyProtection="1">
      <alignment/>
      <protection locked="0"/>
    </xf>
    <xf numFmtId="0" fontId="4" fillId="0" borderId="64" xfId="52" applyFont="1" applyFill="1" applyBorder="1" applyAlignment="1" applyProtection="1">
      <alignment vertical="top"/>
      <protection locked="0"/>
    </xf>
    <xf numFmtId="164" fontId="4" fillId="33" borderId="54" xfId="52" applyNumberFormat="1" applyFont="1" applyFill="1" applyBorder="1" applyProtection="1">
      <alignment/>
      <protection locked="0"/>
    </xf>
    <xf numFmtId="0" fontId="9" fillId="0" borderId="20" xfId="52" applyFont="1" applyFill="1" applyBorder="1" applyAlignment="1" applyProtection="1">
      <alignment horizontal="center"/>
      <protection/>
    </xf>
    <xf numFmtId="0" fontId="0" fillId="0" borderId="40" xfId="52" applyFont="1" applyFill="1" applyBorder="1" applyAlignment="1">
      <alignment horizontal="left" vertical="center"/>
      <protection/>
    </xf>
    <xf numFmtId="0" fontId="4" fillId="0" borderId="40" xfId="52" applyFont="1" applyFill="1" applyBorder="1" applyProtection="1">
      <alignment/>
      <protection locked="0"/>
    </xf>
    <xf numFmtId="0" fontId="4" fillId="0" borderId="41" xfId="52" applyFont="1" applyFill="1" applyBorder="1" applyProtection="1">
      <alignment/>
      <protection locked="0"/>
    </xf>
    <xf numFmtId="0" fontId="5" fillId="33" borderId="0" xfId="52" applyFont="1" applyFill="1" applyBorder="1" applyAlignment="1" applyProtection="1">
      <alignment horizontal="center"/>
      <protection locked="0"/>
    </xf>
    <xf numFmtId="0" fontId="4" fillId="0" borderId="23" xfId="52" applyFont="1" applyFill="1" applyBorder="1">
      <alignment/>
      <protection/>
    </xf>
    <xf numFmtId="0" fontId="4" fillId="0" borderId="0" xfId="52" applyFont="1" applyFill="1" applyBorder="1">
      <alignment/>
      <protection/>
    </xf>
    <xf numFmtId="0" fontId="9" fillId="33" borderId="20" xfId="52" applyFont="1" applyFill="1" applyBorder="1" applyAlignment="1" applyProtection="1">
      <alignment wrapText="1"/>
      <protection locked="0"/>
    </xf>
    <xf numFmtId="0" fontId="9" fillId="33" borderId="58" xfId="52" applyFont="1" applyFill="1" applyBorder="1" applyAlignment="1" applyProtection="1">
      <alignment wrapText="1"/>
      <protection locked="0"/>
    </xf>
    <xf numFmtId="0" fontId="9" fillId="33" borderId="20" xfId="52" applyFont="1" applyFill="1" applyBorder="1" applyProtection="1">
      <alignment/>
      <protection locked="0"/>
    </xf>
    <xf numFmtId="0" fontId="9" fillId="33" borderId="58" xfId="52" applyFont="1" applyFill="1" applyBorder="1" applyProtection="1">
      <alignment/>
      <protection locked="0"/>
    </xf>
    <xf numFmtId="0" fontId="4" fillId="0" borderId="19" xfId="52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left"/>
      <protection/>
    </xf>
    <xf numFmtId="0" fontId="4" fillId="0" borderId="22" xfId="52" applyFont="1" applyFill="1" applyBorder="1" applyAlignment="1">
      <alignment horizontal="left"/>
      <protection/>
    </xf>
    <xf numFmtId="0" fontId="4" fillId="0" borderId="23" xfId="52" applyFont="1" applyFill="1" applyBorder="1" applyAlignment="1">
      <alignment horizontal="left"/>
      <protection/>
    </xf>
    <xf numFmtId="0" fontId="4" fillId="0" borderId="23" xfId="52" applyFont="1" applyFill="1" applyBorder="1" applyAlignment="1">
      <alignment horizontal="right"/>
      <protection/>
    </xf>
    <xf numFmtId="0" fontId="4" fillId="0" borderId="0" xfId="52" applyFont="1" applyFill="1" applyBorder="1" applyAlignment="1">
      <alignment horizontal="right"/>
      <protection/>
    </xf>
    <xf numFmtId="0" fontId="4" fillId="0" borderId="53" xfId="52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vertical="center"/>
      <protection/>
    </xf>
    <xf numFmtId="0" fontId="4" fillId="0" borderId="28" xfId="52" applyFont="1" applyFill="1" applyBorder="1" applyAlignment="1">
      <alignment vertical="center"/>
      <protection/>
    </xf>
    <xf numFmtId="0" fontId="20" fillId="0" borderId="19" xfId="52" applyFont="1" applyFill="1" applyBorder="1" applyAlignment="1">
      <alignment horizontal="center"/>
      <protection/>
    </xf>
    <xf numFmtId="0" fontId="0" fillId="0" borderId="0" xfId="52" applyFont="1" applyFill="1" applyBorder="1" applyAlignment="1">
      <alignment horizontal="right" vertical="center" wrapText="1"/>
      <protection/>
    </xf>
    <xf numFmtId="0" fontId="0" fillId="0" borderId="0" xfId="52" applyFont="1" applyFill="1" applyBorder="1" applyAlignment="1">
      <alignment horizontal="right" vertical="center" wrapText="1"/>
      <protection/>
    </xf>
    <xf numFmtId="0" fontId="0" fillId="0" borderId="0" xfId="52" applyFont="1" applyFill="1" applyBorder="1" applyAlignment="1">
      <alignment vertical="center" wrapText="1"/>
      <protection/>
    </xf>
    <xf numFmtId="0" fontId="0" fillId="0" borderId="0" xfId="52" applyFont="1" applyFill="1" applyBorder="1" applyAlignment="1">
      <alignment vertical="center" wrapText="1"/>
      <protection/>
    </xf>
    <xf numFmtId="0" fontId="0" fillId="0" borderId="22" xfId="52" applyFont="1" applyFill="1" applyBorder="1" applyAlignment="1">
      <alignment vertical="center" wrapText="1"/>
      <protection/>
    </xf>
    <xf numFmtId="0" fontId="4" fillId="0" borderId="51" xfId="52" applyFont="1" applyFill="1" applyBorder="1" applyAlignment="1">
      <alignment horizontal="center" vertical="center"/>
      <protection/>
    </xf>
    <xf numFmtId="0" fontId="4" fillId="0" borderId="20" xfId="52" applyFont="1" applyFill="1" applyBorder="1" applyAlignment="1">
      <alignment horizontal="center" vertical="center"/>
      <protection/>
    </xf>
    <xf numFmtId="0" fontId="4" fillId="0" borderId="56" xfId="52" applyFont="1" applyFill="1" applyBorder="1" applyAlignment="1">
      <alignment horizontal="center" vertical="center"/>
      <protection/>
    </xf>
    <xf numFmtId="164" fontId="4" fillId="33" borderId="20" xfId="52" applyNumberFormat="1" applyFont="1" applyFill="1" applyBorder="1" applyAlignment="1" applyProtection="1">
      <alignment horizontal="right"/>
      <protection locked="0"/>
    </xf>
    <xf numFmtId="0" fontId="4" fillId="33" borderId="0" xfId="52" applyFont="1" applyFill="1" applyBorder="1" applyAlignment="1" applyProtection="1">
      <alignment horizontal="left" vertical="center"/>
      <protection locked="0"/>
    </xf>
    <xf numFmtId="0" fontId="4" fillId="33" borderId="22" xfId="52" applyFont="1" applyFill="1" applyBorder="1" applyAlignment="1" applyProtection="1">
      <alignment horizontal="left" vertical="center"/>
      <protection locked="0"/>
    </xf>
    <xf numFmtId="0" fontId="15" fillId="0" borderId="23" xfId="52" applyFont="1" applyFill="1" applyBorder="1" applyAlignment="1">
      <alignment horizontal="center" vertical="top" wrapText="1"/>
      <protection/>
    </xf>
    <xf numFmtId="0" fontId="15" fillId="0" borderId="0" xfId="52" applyFont="1" applyFill="1" applyBorder="1" applyAlignment="1">
      <alignment horizontal="center" vertical="top" wrapText="1"/>
      <protection/>
    </xf>
    <xf numFmtId="0" fontId="15" fillId="0" borderId="0" xfId="52" applyFont="1" applyFill="1" applyBorder="1" applyAlignment="1">
      <alignment horizontal="center" vertical="top"/>
      <protection/>
    </xf>
    <xf numFmtId="0" fontId="15" fillId="0" borderId="22" xfId="52" applyFont="1" applyFill="1" applyBorder="1" applyAlignment="1">
      <alignment horizontal="center" vertical="top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left" vertical="center"/>
      <protection/>
    </xf>
    <xf numFmtId="0" fontId="4" fillId="0" borderId="22" xfId="52" applyFont="1" applyFill="1" applyBorder="1" applyAlignment="1">
      <alignment horizontal="left" vertical="center"/>
      <protection/>
    </xf>
    <xf numFmtId="0" fontId="4" fillId="0" borderId="51" xfId="52" applyFont="1" applyFill="1" applyBorder="1" applyAlignment="1">
      <alignment horizontal="left" vertical="center"/>
      <protection/>
    </xf>
    <xf numFmtId="0" fontId="4" fillId="0" borderId="20" xfId="52" applyFont="1" applyFill="1" applyBorder="1" applyAlignment="1">
      <alignment horizontal="left" vertical="center"/>
      <protection/>
    </xf>
    <xf numFmtId="0" fontId="15" fillId="0" borderId="50" xfId="52" applyFont="1" applyFill="1" applyBorder="1" applyAlignment="1">
      <alignment horizontal="center" vertical="top"/>
      <protection/>
    </xf>
    <xf numFmtId="0" fontId="15" fillId="0" borderId="51" xfId="52" applyFont="1" applyFill="1" applyBorder="1" applyAlignment="1">
      <alignment horizontal="center" vertical="top"/>
      <protection/>
    </xf>
    <xf numFmtId="0" fontId="15" fillId="0" borderId="65" xfId="52" applyFont="1" applyFill="1" applyBorder="1" applyAlignment="1">
      <alignment horizontal="center" vertical="top"/>
      <protection/>
    </xf>
    <xf numFmtId="0" fontId="4" fillId="33" borderId="53" xfId="52" applyFont="1" applyFill="1" applyBorder="1" applyAlignment="1" applyProtection="1">
      <alignment horizontal="left" vertical="center"/>
      <protection locked="0"/>
    </xf>
    <xf numFmtId="0" fontId="4" fillId="33" borderId="64" xfId="52" applyFont="1" applyFill="1" applyBorder="1" applyAlignment="1" applyProtection="1">
      <alignment horizontal="left" vertical="center"/>
      <protection locked="0"/>
    </xf>
    <xf numFmtId="164" fontId="4" fillId="0" borderId="25" xfId="52" applyNumberFormat="1" applyFont="1" applyFill="1" applyBorder="1" applyAlignment="1">
      <alignment vertical="center"/>
      <protection/>
    </xf>
    <xf numFmtId="164" fontId="4" fillId="0" borderId="26" xfId="52" applyNumberFormat="1" applyFont="1" applyFill="1" applyBorder="1" applyAlignment="1">
      <alignment vertical="center"/>
      <protection/>
    </xf>
    <xf numFmtId="0" fontId="4" fillId="0" borderId="56" xfId="52" applyFont="1" applyFill="1" applyBorder="1" applyAlignment="1">
      <alignment horizontal="left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kosztorysy_nowe_05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N145"/>
  <sheetViews>
    <sheetView showGridLines="0" tabSelected="1" view="pageBreakPreview"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9.140625" style="53" customWidth="1"/>
    <col min="2" max="2" width="6.421875" style="53" customWidth="1"/>
    <col min="3" max="3" width="9.140625" style="53" customWidth="1"/>
    <col min="4" max="4" width="11.140625" style="53" bestFit="1" customWidth="1"/>
    <col min="5" max="5" width="16.00390625" style="53" customWidth="1"/>
    <col min="6" max="6" width="14.57421875" style="53" customWidth="1"/>
    <col min="7" max="7" width="16.00390625" style="53" customWidth="1"/>
    <col min="8" max="8" width="14.00390625" style="53" customWidth="1"/>
    <col min="9" max="9" width="16.7109375" style="53" customWidth="1"/>
    <col min="10" max="10" width="14.8515625" style="53" customWidth="1"/>
    <col min="11" max="11" width="14.8515625" style="53" hidden="1" customWidth="1"/>
    <col min="12" max="12" width="17.140625" style="53" customWidth="1"/>
    <col min="13" max="13" width="99.28125" style="53" customWidth="1"/>
    <col min="14" max="14" width="9.140625" style="53" customWidth="1"/>
    <col min="15" max="15" width="10.140625" style="53" bestFit="1" customWidth="1"/>
    <col min="16" max="16" width="9.140625" style="53" customWidth="1"/>
    <col min="17" max="17" width="10.28125" style="53" bestFit="1" customWidth="1"/>
    <col min="18" max="18" width="9.140625" style="53" customWidth="1"/>
    <col min="19" max="19" width="10.140625" style="53" bestFit="1" customWidth="1"/>
    <col min="20" max="24" width="9.140625" style="53" customWidth="1"/>
    <col min="25" max="25" width="12.8515625" style="53" bestFit="1" customWidth="1"/>
    <col min="26" max="16384" width="9.140625" style="53" customWidth="1"/>
  </cols>
  <sheetData>
    <row r="1" ht="13.5" thickBot="1"/>
    <row r="2" spans="2:12" ht="13.5" thickTop="1">
      <c r="B2" s="76"/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2:12" ht="20.25" customHeight="1">
      <c r="B3" s="46"/>
      <c r="C3" s="79"/>
      <c r="D3" s="80"/>
      <c r="E3" s="80"/>
      <c r="F3" s="80"/>
      <c r="G3" s="80"/>
      <c r="H3" s="80"/>
      <c r="I3" s="80"/>
      <c r="J3" s="81" t="s">
        <v>0</v>
      </c>
      <c r="K3" s="81"/>
      <c r="L3" s="82"/>
    </row>
    <row r="4" spans="2:12" ht="23.25" customHeight="1">
      <c r="B4" s="46"/>
      <c r="C4" s="80"/>
      <c r="D4" s="80"/>
      <c r="E4" s="80"/>
      <c r="F4" s="80"/>
      <c r="G4" s="80"/>
      <c r="H4" s="80"/>
      <c r="I4" s="80"/>
      <c r="J4" s="80"/>
      <c r="K4" s="80"/>
      <c r="L4" s="83"/>
    </row>
    <row r="5" spans="2:12" ht="18" customHeight="1">
      <c r="B5" s="84"/>
      <c r="C5" s="85"/>
      <c r="D5" s="85"/>
      <c r="E5" s="205" t="s">
        <v>185</v>
      </c>
      <c r="F5" s="205"/>
      <c r="G5" s="205"/>
      <c r="H5" s="205"/>
      <c r="I5" s="205"/>
      <c r="J5" s="51"/>
      <c r="K5" s="51"/>
      <c r="L5" s="52"/>
    </row>
    <row r="6" spans="2:14" ht="18" customHeight="1">
      <c r="B6" s="86"/>
      <c r="C6" s="87"/>
      <c r="D6" s="87"/>
      <c r="E6" s="87"/>
      <c r="F6" s="87"/>
      <c r="G6" s="87"/>
      <c r="H6" s="87"/>
      <c r="I6" s="87"/>
      <c r="J6" s="87"/>
      <c r="K6" s="87"/>
      <c r="L6" s="45"/>
      <c r="N6" s="55"/>
    </row>
    <row r="7" spans="2:35" ht="18" customHeight="1">
      <c r="B7" s="88"/>
      <c r="C7" s="89"/>
      <c r="D7" s="89"/>
      <c r="E7" s="89"/>
      <c r="F7" s="90" t="s">
        <v>2</v>
      </c>
      <c r="G7" s="188"/>
      <c r="H7" s="189" t="s">
        <v>21</v>
      </c>
      <c r="I7" s="80"/>
      <c r="J7" s="90" t="s">
        <v>3</v>
      </c>
      <c r="K7" s="90"/>
      <c r="L7" s="187" t="s">
        <v>4</v>
      </c>
      <c r="AI7" s="56"/>
    </row>
    <row r="8" spans="2:12" ht="12.75">
      <c r="B8" s="46"/>
      <c r="C8" s="80"/>
      <c r="D8" s="80"/>
      <c r="E8" s="80"/>
      <c r="F8" s="80"/>
      <c r="G8" s="91"/>
      <c r="H8" s="92"/>
      <c r="I8" s="80"/>
      <c r="J8" s="80"/>
      <c r="K8" s="80"/>
      <c r="L8" s="83"/>
    </row>
    <row r="9" spans="2:12" ht="12.75">
      <c r="B9" s="46"/>
      <c r="C9" s="80"/>
      <c r="D9" s="80"/>
      <c r="E9" s="80"/>
      <c r="F9" s="80"/>
      <c r="G9" s="80"/>
      <c r="H9" s="80"/>
      <c r="I9" s="80"/>
      <c r="J9" s="80"/>
      <c r="K9" s="80"/>
      <c r="L9" s="83"/>
    </row>
    <row r="10" spans="2:12" ht="18" customHeight="1">
      <c r="B10" s="206" t="s">
        <v>186</v>
      </c>
      <c r="C10" s="207"/>
      <c r="D10" s="207"/>
      <c r="E10" s="207"/>
      <c r="F10" s="208"/>
      <c r="G10" s="208"/>
      <c r="H10" s="208"/>
      <c r="I10" s="208"/>
      <c r="J10" s="208"/>
      <c r="K10" s="208"/>
      <c r="L10" s="209"/>
    </row>
    <row r="11" spans="2:25" ht="18" customHeight="1">
      <c r="B11" s="206" t="s">
        <v>147</v>
      </c>
      <c r="C11" s="207"/>
      <c r="D11" s="207"/>
      <c r="E11" s="207"/>
      <c r="F11" s="210"/>
      <c r="G11" s="210"/>
      <c r="H11" s="210"/>
      <c r="I11" s="210"/>
      <c r="J11" s="210"/>
      <c r="K11" s="210"/>
      <c r="L11" s="211"/>
      <c r="Y11" s="57"/>
    </row>
    <row r="12" spans="2:12" ht="18" customHeight="1">
      <c r="B12" s="206" t="s">
        <v>148</v>
      </c>
      <c r="C12" s="207"/>
      <c r="D12" s="207"/>
      <c r="E12" s="207"/>
      <c r="F12" s="210"/>
      <c r="G12" s="210"/>
      <c r="H12" s="210"/>
      <c r="I12" s="210"/>
      <c r="J12" s="210"/>
      <c r="K12" s="210"/>
      <c r="L12" s="211"/>
    </row>
    <row r="13" spans="2:12" ht="18" customHeight="1">
      <c r="B13" s="215" t="s">
        <v>187</v>
      </c>
      <c r="C13" s="213"/>
      <c r="D13" s="213"/>
      <c r="E13" s="213"/>
      <c r="F13" s="190"/>
      <c r="G13" s="207"/>
      <c r="H13" s="207"/>
      <c r="I13" s="207"/>
      <c r="J13" s="93"/>
      <c r="K13" s="93"/>
      <c r="L13" s="94"/>
    </row>
    <row r="14" spans="2:12" ht="18" customHeight="1">
      <c r="B14" s="216" t="s">
        <v>149</v>
      </c>
      <c r="C14" s="217"/>
      <c r="D14" s="217"/>
      <c r="E14" s="190"/>
      <c r="F14" s="190"/>
      <c r="G14" s="217" t="s">
        <v>150</v>
      </c>
      <c r="H14" s="217"/>
      <c r="I14" s="190"/>
      <c r="J14" s="190"/>
      <c r="K14" s="95"/>
      <c r="L14" s="94"/>
    </row>
    <row r="15" spans="2:12" ht="12" customHeight="1">
      <c r="B15" s="96"/>
      <c r="C15" s="93"/>
      <c r="D15" s="93"/>
      <c r="E15" s="97" t="s">
        <v>11</v>
      </c>
      <c r="F15" s="97" t="s">
        <v>12</v>
      </c>
      <c r="G15" s="98"/>
      <c r="H15" s="98"/>
      <c r="I15" s="97" t="s">
        <v>11</v>
      </c>
      <c r="J15" s="97" t="s">
        <v>12</v>
      </c>
      <c r="K15" s="97"/>
      <c r="L15" s="94"/>
    </row>
    <row r="16" spans="2:12" ht="18" customHeight="1">
      <c r="B16" s="216" t="s">
        <v>151</v>
      </c>
      <c r="C16" s="217"/>
      <c r="D16" s="217"/>
      <c r="E16" s="201">
        <f>SUM(F34:F44,H34:H44,F52:G55)</f>
        <v>0</v>
      </c>
      <c r="F16" s="93"/>
      <c r="G16" s="99"/>
      <c r="H16" s="100"/>
      <c r="I16" s="93"/>
      <c r="J16" s="213"/>
      <c r="K16" s="213"/>
      <c r="L16" s="214"/>
    </row>
    <row r="17" spans="2:39" ht="18" customHeight="1">
      <c r="B17" s="96"/>
      <c r="C17" s="93"/>
      <c r="D17" s="93"/>
      <c r="E17" s="80"/>
      <c r="F17" s="81"/>
      <c r="G17" s="99"/>
      <c r="H17" s="100"/>
      <c r="I17" s="81"/>
      <c r="J17" s="213"/>
      <c r="K17" s="213"/>
      <c r="L17" s="214"/>
      <c r="AG17" s="58"/>
      <c r="AH17" s="59"/>
      <c r="AJ17" s="58"/>
      <c r="AK17" s="58"/>
      <c r="AL17" s="58"/>
      <c r="AM17" s="58"/>
    </row>
    <row r="18" spans="2:39" ht="18" customHeight="1">
      <c r="B18" s="96"/>
      <c r="C18" s="93"/>
      <c r="D18" s="93"/>
      <c r="E18" s="80"/>
      <c r="F18" s="81"/>
      <c r="G18" s="99"/>
      <c r="H18" s="100"/>
      <c r="I18" s="93"/>
      <c r="J18" s="213"/>
      <c r="K18" s="213"/>
      <c r="L18" s="214"/>
      <c r="AG18" s="58"/>
      <c r="AH18" s="59"/>
      <c r="AJ18" s="58"/>
      <c r="AK18" s="58"/>
      <c r="AL18" s="58"/>
      <c r="AM18" s="58"/>
    </row>
    <row r="19" spans="2:39" ht="18" customHeight="1">
      <c r="B19" s="96"/>
      <c r="C19" s="93"/>
      <c r="D19" s="93"/>
      <c r="E19" s="80"/>
      <c r="F19" s="81"/>
      <c r="G19" s="80"/>
      <c r="H19" s="80"/>
      <c r="I19" s="80"/>
      <c r="J19" s="93"/>
      <c r="K19" s="93"/>
      <c r="L19" s="94"/>
      <c r="AG19" s="58"/>
      <c r="AH19" s="59"/>
      <c r="AJ19" s="58"/>
      <c r="AK19" s="58"/>
      <c r="AL19" s="58"/>
      <c r="AM19" s="58"/>
    </row>
    <row r="20" spans="2:39" ht="15" thickBot="1">
      <c r="B20" s="96"/>
      <c r="C20" s="93"/>
      <c r="D20" s="93"/>
      <c r="E20" s="93"/>
      <c r="F20" s="93"/>
      <c r="G20" s="93"/>
      <c r="H20" s="93"/>
      <c r="I20" s="93"/>
      <c r="J20" s="93"/>
      <c r="K20" s="93"/>
      <c r="L20" s="94"/>
      <c r="AG20" s="58"/>
      <c r="AH20" s="59"/>
      <c r="AJ20" s="58"/>
      <c r="AK20" s="58"/>
      <c r="AL20" s="58"/>
      <c r="AM20" s="58"/>
    </row>
    <row r="21" spans="2:40" s="54" customFormat="1" ht="17.25" thickBot="1" thickTop="1">
      <c r="B21" s="101" t="s">
        <v>24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3" t="s">
        <v>25</v>
      </c>
      <c r="Y21" s="53"/>
      <c r="Z21" s="53"/>
      <c r="AF21" s="53"/>
      <c r="AG21" s="60"/>
      <c r="AH21" s="59"/>
      <c r="AI21" s="53"/>
      <c r="AJ21" s="60"/>
      <c r="AK21" s="60"/>
      <c r="AL21" s="60"/>
      <c r="AM21" s="60"/>
      <c r="AN21" s="53"/>
    </row>
    <row r="22" spans="2:40" s="54" customFormat="1" ht="21.75" customHeight="1" thickTop="1">
      <c r="B22" s="104"/>
      <c r="C22" s="105"/>
      <c r="D22" s="105"/>
      <c r="E22" s="105"/>
      <c r="F22" s="106"/>
      <c r="G22" s="106"/>
      <c r="H22" s="106"/>
      <c r="I22" s="106"/>
      <c r="J22" s="107"/>
      <c r="K22" s="108"/>
      <c r="L22" s="109"/>
      <c r="Y22" s="53"/>
      <c r="Z22" s="53"/>
      <c r="AA22" s="53"/>
      <c r="AB22" s="53"/>
      <c r="AC22" s="53"/>
      <c r="AD22" s="53"/>
      <c r="AE22" s="53"/>
      <c r="AF22" s="53"/>
      <c r="AG22" s="60"/>
      <c r="AH22" s="59"/>
      <c r="AI22" s="53"/>
      <c r="AJ22" s="60"/>
      <c r="AK22" s="60"/>
      <c r="AL22" s="60"/>
      <c r="AM22" s="60"/>
      <c r="AN22" s="53"/>
    </row>
    <row r="23" spans="2:39" ht="19.5" customHeight="1">
      <c r="B23" s="110"/>
      <c r="C23" s="111"/>
      <c r="D23" s="111"/>
      <c r="E23" s="111"/>
      <c r="F23" s="112" t="s">
        <v>189</v>
      </c>
      <c r="G23" s="112" t="s">
        <v>190</v>
      </c>
      <c r="H23" s="112" t="s">
        <v>191</v>
      </c>
      <c r="I23" s="112" t="s">
        <v>192</v>
      </c>
      <c r="J23" s="80"/>
      <c r="K23" s="80"/>
      <c r="L23" s="42"/>
      <c r="AG23" s="58"/>
      <c r="AH23" s="59"/>
      <c r="AJ23" s="58"/>
      <c r="AK23" s="58"/>
      <c r="AL23" s="58"/>
      <c r="AM23" s="58"/>
    </row>
    <row r="24" spans="2:39" ht="16.5" customHeight="1">
      <c r="B24" s="113" t="s">
        <v>152</v>
      </c>
      <c r="C24" s="219" t="s">
        <v>188</v>
      </c>
      <c r="D24" s="219"/>
      <c r="E24" s="220"/>
      <c r="F24" s="191"/>
      <c r="G24" s="191"/>
      <c r="H24" s="191"/>
      <c r="I24" s="192"/>
      <c r="J24" s="114"/>
      <c r="K24" s="114"/>
      <c r="L24" s="42"/>
      <c r="AB24" s="58"/>
      <c r="AG24" s="58"/>
      <c r="AH24" s="59"/>
      <c r="AI24" s="54"/>
      <c r="AJ24" s="58"/>
      <c r="AK24" s="58"/>
      <c r="AL24" s="58"/>
      <c r="AM24" s="58"/>
    </row>
    <row r="25" spans="2:39" ht="16.5" customHeight="1">
      <c r="B25" s="113" t="s">
        <v>153</v>
      </c>
      <c r="C25" s="219" t="s">
        <v>39</v>
      </c>
      <c r="D25" s="219"/>
      <c r="E25" s="220"/>
      <c r="F25" s="36"/>
      <c r="G25" s="36"/>
      <c r="H25" s="36"/>
      <c r="I25" s="193"/>
      <c r="J25" s="114"/>
      <c r="K25" s="114"/>
      <c r="L25" s="115"/>
      <c r="AG25" s="58"/>
      <c r="AH25" s="59"/>
      <c r="AJ25" s="58"/>
      <c r="AK25" s="58"/>
      <c r="AL25" s="58"/>
      <c r="AM25" s="58"/>
    </row>
    <row r="26" spans="2:39" ht="10.5" customHeight="1">
      <c r="B26" s="46"/>
      <c r="C26" s="80"/>
      <c r="D26" s="93"/>
      <c r="E26" s="93"/>
      <c r="F26" s="80"/>
      <c r="G26" s="80"/>
      <c r="H26" s="80"/>
      <c r="I26" s="80"/>
      <c r="J26" s="114"/>
      <c r="K26" s="114"/>
      <c r="L26" s="115"/>
      <c r="Y26" s="56"/>
      <c r="AG26" s="58"/>
      <c r="AH26" s="59"/>
      <c r="AJ26" s="58"/>
      <c r="AK26" s="58"/>
      <c r="AL26" s="58"/>
      <c r="AM26" s="58"/>
    </row>
    <row r="27" spans="2:39" ht="15">
      <c r="B27" s="116" t="s">
        <v>154</v>
      </c>
      <c r="C27" s="93" t="s">
        <v>193</v>
      </c>
      <c r="D27" s="93"/>
      <c r="E27" s="93"/>
      <c r="F27" s="93"/>
      <c r="G27" s="93"/>
      <c r="H27" s="93"/>
      <c r="I27" s="93"/>
      <c r="J27" s="114" t="s">
        <v>46</v>
      </c>
      <c r="K27" s="114"/>
      <c r="L27" s="35">
        <f>(F24*F25)+(G24*G25)+(H24*H25)+(I24*I25)</f>
        <v>0</v>
      </c>
      <c r="M27" s="55"/>
      <c r="N27" s="55"/>
      <c r="O27" s="55"/>
      <c r="P27" s="55"/>
      <c r="Q27" s="55"/>
      <c r="R27" s="55"/>
      <c r="AG27" s="58"/>
      <c r="AH27" s="59"/>
      <c r="AJ27" s="58"/>
      <c r="AK27" s="58"/>
      <c r="AL27" s="58"/>
      <c r="AM27" s="58"/>
    </row>
    <row r="28" spans="2:39" ht="15" thickBot="1">
      <c r="B28" s="117"/>
      <c r="C28" s="118"/>
      <c r="D28" s="118"/>
      <c r="E28" s="118"/>
      <c r="F28" s="118"/>
      <c r="G28" s="118"/>
      <c r="H28" s="118"/>
      <c r="I28" s="118"/>
      <c r="J28" s="119"/>
      <c r="K28" s="94"/>
      <c r="L28" s="120"/>
      <c r="AG28" s="58"/>
      <c r="AH28" s="59"/>
      <c r="AJ28" s="58"/>
      <c r="AK28" s="58"/>
      <c r="AL28" s="58"/>
      <c r="AM28" s="58"/>
    </row>
    <row r="29" spans="2:12" s="54" customFormat="1" ht="21.75" customHeight="1" thickBot="1" thickTop="1">
      <c r="B29" s="101" t="s">
        <v>155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3" t="s">
        <v>25</v>
      </c>
    </row>
    <row r="30" spans="2:12" ht="19.5" customHeight="1" thickTop="1">
      <c r="B30" s="121"/>
      <c r="C30" s="122" t="s">
        <v>152</v>
      </c>
      <c r="D30" s="123" t="s">
        <v>97</v>
      </c>
      <c r="E30" s="93"/>
      <c r="F30" s="93"/>
      <c r="G30" s="93"/>
      <c r="H30" s="93"/>
      <c r="I30" s="93"/>
      <c r="J30" s="93"/>
      <c r="K30" s="93"/>
      <c r="L30" s="120"/>
    </row>
    <row r="31" spans="2:12" ht="15" customHeight="1">
      <c r="B31" s="121"/>
      <c r="C31" s="124"/>
      <c r="D31" s="93"/>
      <c r="E31" s="93"/>
      <c r="F31" s="93"/>
      <c r="G31" s="93"/>
      <c r="H31" s="93"/>
      <c r="I31" s="93"/>
      <c r="J31" s="93"/>
      <c r="K31" s="93"/>
      <c r="L31" s="120"/>
    </row>
    <row r="32" spans="2:15" ht="14.25">
      <c r="B32" s="121"/>
      <c r="C32" s="93"/>
      <c r="D32" s="93"/>
      <c r="E32" s="93"/>
      <c r="F32" s="218" t="s">
        <v>61</v>
      </c>
      <c r="G32" s="218"/>
      <c r="H32" s="218" t="s">
        <v>62</v>
      </c>
      <c r="I32" s="218"/>
      <c r="J32" s="93"/>
      <c r="K32" s="93"/>
      <c r="L32" s="120"/>
      <c r="O32" s="61"/>
    </row>
    <row r="33" spans="2:17" ht="22.5">
      <c r="B33" s="121"/>
      <c r="C33" s="221" t="s">
        <v>53</v>
      </c>
      <c r="D33" s="221"/>
      <c r="E33" s="125" t="s">
        <v>85</v>
      </c>
      <c r="F33" s="112" t="s">
        <v>63</v>
      </c>
      <c r="G33" s="112" t="s">
        <v>76</v>
      </c>
      <c r="H33" s="112" t="s">
        <v>63</v>
      </c>
      <c r="I33" s="112" t="s">
        <v>64</v>
      </c>
      <c r="J33" s="93"/>
      <c r="K33" s="93"/>
      <c r="L33" s="120"/>
      <c r="M33" s="62"/>
      <c r="N33" s="62"/>
      <c r="O33" s="61"/>
      <c r="P33" s="62"/>
      <c r="Q33" s="63"/>
    </row>
    <row r="34" spans="2:21" ht="16.5" customHeight="1">
      <c r="B34" s="121"/>
      <c r="C34" s="202" t="s">
        <v>184</v>
      </c>
      <c r="D34" s="127"/>
      <c r="E34" s="128" t="s">
        <v>77</v>
      </c>
      <c r="F34" s="36"/>
      <c r="G34" s="44">
        <f>F34/180</f>
        <v>0</v>
      </c>
      <c r="H34" s="36"/>
      <c r="I34" s="186"/>
      <c r="J34" s="3"/>
      <c r="K34" s="6">
        <f>H34*I34</f>
        <v>0</v>
      </c>
      <c r="L34" s="42">
        <f>ROUND((G34*(Arkusz1!C2))+(H34*I34),2)</f>
        <v>0</v>
      </c>
      <c r="M34" s="64"/>
      <c r="N34" s="64"/>
      <c r="O34" s="64"/>
      <c r="P34" s="64"/>
      <c r="Q34" s="64"/>
      <c r="U34" s="65"/>
    </row>
    <row r="35" spans="2:21" ht="16.5" customHeight="1">
      <c r="B35" s="121"/>
      <c r="C35" s="202" t="s">
        <v>183</v>
      </c>
      <c r="D35" s="127"/>
      <c r="E35" s="128" t="s">
        <v>77</v>
      </c>
      <c r="F35" s="36"/>
      <c r="G35" s="44">
        <f>F35/180</f>
        <v>0</v>
      </c>
      <c r="H35" s="36"/>
      <c r="I35" s="186"/>
      <c r="J35" s="37"/>
      <c r="K35" s="6">
        <f aca="true" t="shared" si="0" ref="K35:K44">H35*I35</f>
        <v>0</v>
      </c>
      <c r="L35" s="42">
        <f>ROUND((G35*(Arkusz1!C3))+(H35*I35),2)</f>
        <v>0</v>
      </c>
      <c r="M35" s="64"/>
      <c r="N35" s="64"/>
      <c r="O35" s="64"/>
      <c r="P35" s="64"/>
      <c r="Q35" s="64"/>
      <c r="R35" s="64"/>
      <c r="U35" s="66"/>
    </row>
    <row r="36" spans="2:18" ht="16.5" customHeight="1">
      <c r="B36" s="121"/>
      <c r="C36" s="202" t="s">
        <v>183</v>
      </c>
      <c r="D36" s="127"/>
      <c r="E36" s="128" t="s">
        <v>81</v>
      </c>
      <c r="F36" s="36"/>
      <c r="G36" s="44">
        <f>F36/180</f>
        <v>0</v>
      </c>
      <c r="H36" s="36"/>
      <c r="I36" s="186"/>
      <c r="J36" s="5"/>
      <c r="K36" s="6">
        <f t="shared" si="0"/>
        <v>0</v>
      </c>
      <c r="L36" s="42">
        <f>ROUND((G36*(Arkusz1!C4))+(H36*I36),2)</f>
        <v>0</v>
      </c>
      <c r="M36" s="64"/>
      <c r="N36" s="64"/>
      <c r="O36" s="64"/>
      <c r="P36" s="64"/>
      <c r="Q36" s="64"/>
      <c r="R36" s="64"/>
    </row>
    <row r="37" spans="2:21" ht="16.5" customHeight="1">
      <c r="B37" s="121"/>
      <c r="C37" s="126" t="s">
        <v>80</v>
      </c>
      <c r="D37" s="127"/>
      <c r="E37" s="128" t="s">
        <v>81</v>
      </c>
      <c r="F37" s="36"/>
      <c r="G37" s="44">
        <f>F37/240</f>
        <v>0</v>
      </c>
      <c r="H37" s="36"/>
      <c r="I37" s="186"/>
      <c r="J37" s="38"/>
      <c r="K37" s="6">
        <f t="shared" si="0"/>
        <v>0</v>
      </c>
      <c r="L37" s="42">
        <f>ROUND((G37*(Arkusz1!C5))+(H37*I37),2)</f>
        <v>0</v>
      </c>
      <c r="M37" s="64"/>
      <c r="N37" s="64"/>
      <c r="O37" s="61"/>
      <c r="P37" s="64"/>
      <c r="Q37" s="64"/>
      <c r="R37" s="64"/>
      <c r="U37" s="65"/>
    </row>
    <row r="38" spans="2:21" ht="16.5" customHeight="1">
      <c r="B38" s="121"/>
      <c r="C38" s="126" t="s">
        <v>80</v>
      </c>
      <c r="D38" s="127"/>
      <c r="E38" s="128" t="s">
        <v>82</v>
      </c>
      <c r="F38" s="36"/>
      <c r="G38" s="44">
        <f>F38/240</f>
        <v>0</v>
      </c>
      <c r="H38" s="36"/>
      <c r="I38" s="186"/>
      <c r="J38" s="38"/>
      <c r="K38" s="6">
        <f t="shared" si="0"/>
        <v>0</v>
      </c>
      <c r="L38" s="42">
        <f>ROUND((G38*(Arkusz1!C6))+(H38*I38),2)</f>
        <v>0</v>
      </c>
      <c r="M38" s="64"/>
      <c r="N38" s="64"/>
      <c r="O38" s="64"/>
      <c r="P38" s="64"/>
      <c r="Q38" s="64"/>
      <c r="R38" s="64"/>
      <c r="U38" s="66"/>
    </row>
    <row r="39" spans="2:18" ht="16.5" customHeight="1">
      <c r="B39" s="121"/>
      <c r="C39" s="126" t="s">
        <v>83</v>
      </c>
      <c r="D39" s="127"/>
      <c r="E39" s="129" t="s">
        <v>82</v>
      </c>
      <c r="F39" s="36"/>
      <c r="G39" s="44">
        <f>F39/240</f>
        <v>0</v>
      </c>
      <c r="H39" s="36"/>
      <c r="I39" s="186"/>
      <c r="J39" s="38"/>
      <c r="K39" s="6">
        <f t="shared" si="0"/>
        <v>0</v>
      </c>
      <c r="L39" s="42">
        <f>ROUND((G39*(Arkusz1!C7))+(H39*I39),2)</f>
        <v>0</v>
      </c>
      <c r="M39" s="64"/>
      <c r="N39" s="64"/>
      <c r="O39" s="64"/>
      <c r="P39" s="64"/>
      <c r="Q39" s="64"/>
      <c r="R39" s="64"/>
    </row>
    <row r="40" spans="2:21" ht="16.5" customHeight="1">
      <c r="B40" s="121"/>
      <c r="C40" s="126" t="s">
        <v>83</v>
      </c>
      <c r="D40" s="127"/>
      <c r="E40" s="129" t="s">
        <v>88</v>
      </c>
      <c r="F40" s="36"/>
      <c r="G40" s="44">
        <f>F40/240</f>
        <v>0</v>
      </c>
      <c r="H40" s="36"/>
      <c r="I40" s="186"/>
      <c r="J40" s="38"/>
      <c r="K40" s="6">
        <f t="shared" si="0"/>
        <v>0</v>
      </c>
      <c r="L40" s="42">
        <f>ROUND((G40*(Arkusz1!C8))+(H40*I40),2)</f>
        <v>0</v>
      </c>
      <c r="M40" s="64"/>
      <c r="N40" s="64"/>
      <c r="O40" s="64"/>
      <c r="P40" s="64"/>
      <c r="Q40" s="64"/>
      <c r="R40" s="64"/>
      <c r="U40" s="65"/>
    </row>
    <row r="41" spans="2:21" ht="16.5" customHeight="1">
      <c r="B41" s="121"/>
      <c r="C41" s="126" t="s">
        <v>84</v>
      </c>
      <c r="D41" s="127"/>
      <c r="E41" s="129" t="s">
        <v>82</v>
      </c>
      <c r="F41" s="36"/>
      <c r="G41" s="44">
        <f>F41/360</f>
        <v>0</v>
      </c>
      <c r="H41" s="36"/>
      <c r="I41" s="186"/>
      <c r="J41" s="38"/>
      <c r="K41" s="6">
        <f t="shared" si="0"/>
        <v>0</v>
      </c>
      <c r="L41" s="42">
        <f>ROUND((G41*(Arkusz1!C9))+(H41*I41),2)</f>
        <v>0</v>
      </c>
      <c r="M41" s="64"/>
      <c r="N41" s="64"/>
      <c r="O41" s="64"/>
      <c r="P41" s="64"/>
      <c r="Q41" s="64"/>
      <c r="R41" s="64"/>
      <c r="U41" s="66"/>
    </row>
    <row r="42" spans="2:18" ht="16.5" customHeight="1">
      <c r="B42" s="121"/>
      <c r="C42" s="130" t="s">
        <v>84</v>
      </c>
      <c r="D42" s="127"/>
      <c r="E42" s="129" t="s">
        <v>88</v>
      </c>
      <c r="F42" s="36"/>
      <c r="G42" s="44">
        <f>F42/360</f>
        <v>0</v>
      </c>
      <c r="H42" s="36"/>
      <c r="I42" s="186"/>
      <c r="J42" s="38"/>
      <c r="K42" s="6">
        <f t="shared" si="0"/>
        <v>0</v>
      </c>
      <c r="L42" s="42">
        <f>ROUND((G42*(Arkusz1!C10))+(H42*I42),2)</f>
        <v>0</v>
      </c>
      <c r="M42" s="64"/>
      <c r="N42" s="64"/>
      <c r="O42" s="64"/>
      <c r="P42" s="64"/>
      <c r="Q42" s="64"/>
      <c r="R42" s="64"/>
    </row>
    <row r="43" spans="2:18" ht="16.5" customHeight="1">
      <c r="B43" s="121"/>
      <c r="C43" s="130" t="s">
        <v>86</v>
      </c>
      <c r="D43" s="127"/>
      <c r="E43" s="129" t="s">
        <v>88</v>
      </c>
      <c r="F43" s="36"/>
      <c r="G43" s="44">
        <f>F43/360</f>
        <v>0</v>
      </c>
      <c r="H43" s="36"/>
      <c r="I43" s="186"/>
      <c r="J43" s="38"/>
      <c r="K43" s="6">
        <f t="shared" si="0"/>
        <v>0</v>
      </c>
      <c r="L43" s="42">
        <f>ROUND((G43*(Arkusz1!C11))+(H43*I43),2)</f>
        <v>0</v>
      </c>
      <c r="M43" s="64"/>
      <c r="N43" s="64"/>
      <c r="O43" s="64"/>
      <c r="P43" s="64"/>
      <c r="Q43" s="64"/>
      <c r="R43" s="64"/>
    </row>
    <row r="44" spans="2:18" ht="16.5" customHeight="1">
      <c r="B44" s="121"/>
      <c r="C44" s="130" t="s">
        <v>87</v>
      </c>
      <c r="D44" s="127"/>
      <c r="E44" s="129" t="s">
        <v>88</v>
      </c>
      <c r="F44" s="36"/>
      <c r="G44" s="44">
        <f>F44/540</f>
        <v>0</v>
      </c>
      <c r="H44" s="36"/>
      <c r="I44" s="186"/>
      <c r="J44" s="93"/>
      <c r="K44" s="6">
        <f t="shared" si="0"/>
        <v>0</v>
      </c>
      <c r="L44" s="42">
        <f>ROUND((G44*(Arkusz1!C12))+(H44*I44),2)</f>
        <v>0</v>
      </c>
      <c r="M44" s="64"/>
      <c r="N44" s="64"/>
      <c r="O44" s="64"/>
      <c r="P44" s="64"/>
      <c r="Q44" s="64"/>
      <c r="R44" s="64"/>
    </row>
    <row r="45" spans="2:18" ht="14.25">
      <c r="B45" s="121"/>
      <c r="C45" s="93"/>
      <c r="D45" s="93"/>
      <c r="E45" s="93"/>
      <c r="F45" s="93"/>
      <c r="G45" s="93"/>
      <c r="H45" s="93"/>
      <c r="I45" s="93"/>
      <c r="J45" s="131" t="s">
        <v>65</v>
      </c>
      <c r="K45" s="132">
        <f>SUM(K34:K44)</f>
        <v>0</v>
      </c>
      <c r="L45" s="133">
        <f>SUM(L34:L44)</f>
        <v>0</v>
      </c>
      <c r="M45" s="64"/>
      <c r="N45" s="64"/>
      <c r="O45" s="61"/>
      <c r="P45" s="64"/>
      <c r="Q45" s="64"/>
      <c r="R45" s="64"/>
    </row>
    <row r="46" spans="2:18" ht="14.25" customHeight="1">
      <c r="B46" s="121"/>
      <c r="C46" s="222" t="s">
        <v>93</v>
      </c>
      <c r="D46" s="223"/>
      <c r="E46" s="194">
        <v>0.1964</v>
      </c>
      <c r="F46" s="224" t="s">
        <v>92</v>
      </c>
      <c r="G46" s="225"/>
      <c r="H46" s="225"/>
      <c r="I46" s="225"/>
      <c r="J46" s="226"/>
      <c r="K46" s="134"/>
      <c r="L46" s="133">
        <f>ROUND(L45*E46,0)</f>
        <v>0</v>
      </c>
      <c r="M46" s="64"/>
      <c r="N46" s="64"/>
      <c r="O46" s="64"/>
      <c r="P46" s="64"/>
      <c r="Q46" s="64"/>
      <c r="R46" s="64"/>
    </row>
    <row r="47" spans="2:18" ht="15">
      <c r="B47" s="135"/>
      <c r="C47" s="136"/>
      <c r="D47" s="136"/>
      <c r="E47" s="136"/>
      <c r="F47" s="136"/>
      <c r="G47" s="136"/>
      <c r="H47" s="136"/>
      <c r="I47" s="136"/>
      <c r="J47" s="137"/>
      <c r="K47" s="137"/>
      <c r="L47" s="138"/>
      <c r="M47" s="64"/>
      <c r="N47" s="64"/>
      <c r="O47" s="61"/>
      <c r="P47" s="64"/>
      <c r="Q47" s="64"/>
      <c r="R47" s="64"/>
    </row>
    <row r="48" spans="2:18" ht="14.25">
      <c r="B48" s="139"/>
      <c r="C48" s="140" t="s">
        <v>153</v>
      </c>
      <c r="D48" s="141" t="s">
        <v>98</v>
      </c>
      <c r="E48" s="141"/>
      <c r="F48" s="141"/>
      <c r="G48" s="141"/>
      <c r="H48" s="141"/>
      <c r="I48" s="141"/>
      <c r="J48" s="141"/>
      <c r="K48" s="141"/>
      <c r="L48" s="142"/>
      <c r="M48" s="64"/>
      <c r="N48" s="64"/>
      <c r="O48" s="64"/>
      <c r="P48" s="64"/>
      <c r="Q48" s="64"/>
      <c r="R48" s="64"/>
    </row>
    <row r="49" spans="2:18" ht="14.25">
      <c r="B49" s="121"/>
      <c r="C49" s="124"/>
      <c r="D49" s="93"/>
      <c r="E49" s="93"/>
      <c r="F49" s="93"/>
      <c r="G49" s="93"/>
      <c r="H49" s="93"/>
      <c r="I49" s="80"/>
      <c r="J49" s="93"/>
      <c r="K49" s="93"/>
      <c r="L49" s="42"/>
      <c r="M49" s="64"/>
      <c r="N49" s="64"/>
      <c r="O49" s="64"/>
      <c r="P49" s="64"/>
      <c r="Q49" s="64"/>
      <c r="R49" s="64"/>
    </row>
    <row r="50" spans="2:18" ht="14.25">
      <c r="B50" s="96"/>
      <c r="C50" s="93"/>
      <c r="D50" s="93"/>
      <c r="E50" s="93"/>
      <c r="F50" s="212" t="s">
        <v>63</v>
      </c>
      <c r="G50" s="212"/>
      <c r="H50" s="212" t="s">
        <v>64</v>
      </c>
      <c r="I50" s="212"/>
      <c r="J50" s="93"/>
      <c r="K50" s="93"/>
      <c r="L50" s="42"/>
      <c r="M50" s="64"/>
      <c r="N50" s="64"/>
      <c r="O50" s="64"/>
      <c r="P50" s="64"/>
      <c r="Q50" s="64"/>
      <c r="R50" s="64"/>
    </row>
    <row r="51" spans="2:18" ht="14.25">
      <c r="B51" s="96"/>
      <c r="C51" s="212" t="s">
        <v>85</v>
      </c>
      <c r="D51" s="212"/>
      <c r="E51" s="212"/>
      <c r="F51" s="143" t="s">
        <v>66</v>
      </c>
      <c r="G51" s="144" t="s">
        <v>67</v>
      </c>
      <c r="H51" s="143" t="s">
        <v>66</v>
      </c>
      <c r="I51" s="143" t="s">
        <v>67</v>
      </c>
      <c r="J51" s="93"/>
      <c r="K51" s="93"/>
      <c r="L51" s="42"/>
      <c r="M51" s="64"/>
      <c r="N51" s="64"/>
      <c r="O51" s="61"/>
      <c r="P51" s="64"/>
      <c r="Q51" s="64"/>
      <c r="R51" s="64"/>
    </row>
    <row r="52" spans="2:18" ht="16.5" customHeight="1">
      <c r="B52" s="96"/>
      <c r="C52" s="203" t="s">
        <v>94</v>
      </c>
      <c r="D52" s="204"/>
      <c r="E52" s="145"/>
      <c r="F52" s="43"/>
      <c r="G52" s="36"/>
      <c r="H52" s="185"/>
      <c r="I52" s="186"/>
      <c r="J52" s="93"/>
      <c r="K52" s="93"/>
      <c r="L52" s="42">
        <f>F52*H52+G52*I52</f>
        <v>0</v>
      </c>
      <c r="M52" s="64"/>
      <c r="N52" s="64"/>
      <c r="O52" s="64"/>
      <c r="P52" s="64"/>
      <c r="Q52" s="64"/>
      <c r="R52" s="64"/>
    </row>
    <row r="53" spans="2:18" ht="16.5" customHeight="1">
      <c r="B53" s="96"/>
      <c r="C53" s="203" t="s">
        <v>73</v>
      </c>
      <c r="D53" s="204"/>
      <c r="E53" s="145"/>
      <c r="F53" s="43"/>
      <c r="G53" s="36"/>
      <c r="H53" s="185"/>
      <c r="I53" s="186"/>
      <c r="J53" s="93"/>
      <c r="K53" s="93"/>
      <c r="L53" s="42">
        <f>F53*H53+G53*I53</f>
        <v>0</v>
      </c>
      <c r="M53" s="64"/>
      <c r="N53" s="64"/>
      <c r="O53" s="64"/>
      <c r="P53" s="64"/>
      <c r="Q53" s="64"/>
      <c r="R53" s="64"/>
    </row>
    <row r="54" spans="2:18" ht="16.5" customHeight="1">
      <c r="B54" s="96"/>
      <c r="C54" s="203" t="s">
        <v>74</v>
      </c>
      <c r="D54" s="204"/>
      <c r="E54" s="145"/>
      <c r="F54" s="36"/>
      <c r="G54" s="36"/>
      <c r="H54" s="186"/>
      <c r="I54" s="186"/>
      <c r="J54" s="93"/>
      <c r="K54" s="93"/>
      <c r="L54" s="42">
        <f>F54*H54+G54*I54</f>
        <v>0</v>
      </c>
      <c r="M54" s="64"/>
      <c r="N54" s="64"/>
      <c r="O54" s="64"/>
      <c r="P54" s="64"/>
      <c r="Q54" s="64"/>
      <c r="R54" s="64"/>
    </row>
    <row r="55" spans="2:18" ht="16.5" customHeight="1">
      <c r="B55" s="96"/>
      <c r="C55" s="203" t="s">
        <v>75</v>
      </c>
      <c r="D55" s="204"/>
      <c r="E55" s="145"/>
      <c r="F55" s="36"/>
      <c r="G55" s="36"/>
      <c r="H55" s="186"/>
      <c r="I55" s="186"/>
      <c r="J55" s="93"/>
      <c r="K55" s="93"/>
      <c r="L55" s="42">
        <f>F55*H55+G55*I55</f>
        <v>0</v>
      </c>
      <c r="M55" s="64"/>
      <c r="N55" s="64"/>
      <c r="O55" s="64"/>
      <c r="P55" s="64"/>
      <c r="Q55" s="64"/>
      <c r="R55" s="64"/>
    </row>
    <row r="56" spans="2:15" ht="19.5" customHeight="1">
      <c r="B56" s="96"/>
      <c r="C56" s="93"/>
      <c r="D56" s="93"/>
      <c r="E56" s="93"/>
      <c r="F56" s="93"/>
      <c r="G56" s="93"/>
      <c r="H56" s="93"/>
      <c r="I56" s="93"/>
      <c r="J56" s="131" t="s">
        <v>65</v>
      </c>
      <c r="K56" s="131"/>
      <c r="L56" s="133">
        <f>SUM(L52:L55)</f>
        <v>0</v>
      </c>
      <c r="O56" s="64"/>
    </row>
    <row r="57" spans="2:12" ht="18.75" customHeight="1">
      <c r="B57" s="96"/>
      <c r="C57" s="222" t="s">
        <v>96</v>
      </c>
      <c r="D57" s="223"/>
      <c r="E57" s="39">
        <f>E46</f>
        <v>0.1964</v>
      </c>
      <c r="F57" s="225" t="s">
        <v>68</v>
      </c>
      <c r="G57" s="225"/>
      <c r="H57" s="225"/>
      <c r="I57" s="225"/>
      <c r="J57" s="226"/>
      <c r="K57" s="134"/>
      <c r="L57" s="40">
        <f>ROUND((F52*H52+F53*H53+F54*H54+F55*H55)*E57,0)</f>
        <v>0</v>
      </c>
    </row>
    <row r="58" spans="2:12" ht="14.25">
      <c r="B58" s="146"/>
      <c r="C58" s="147"/>
      <c r="D58" s="147"/>
      <c r="E58" s="147"/>
      <c r="F58" s="147"/>
      <c r="G58" s="147"/>
      <c r="H58" s="147"/>
      <c r="I58" s="147"/>
      <c r="J58" s="148"/>
      <c r="K58" s="148"/>
      <c r="L58" s="149"/>
    </row>
    <row r="59" spans="2:12" ht="14.25">
      <c r="B59" s="150"/>
      <c r="C59" s="151" t="s">
        <v>154</v>
      </c>
      <c r="D59" s="152" t="s">
        <v>194</v>
      </c>
      <c r="E59" s="152"/>
      <c r="F59" s="152"/>
      <c r="G59" s="152"/>
      <c r="H59" s="152"/>
      <c r="I59" s="152"/>
      <c r="J59" s="152"/>
      <c r="K59" s="152"/>
      <c r="L59" s="153"/>
    </row>
    <row r="60" spans="2:12" ht="24" customHeight="1">
      <c r="B60" s="46"/>
      <c r="C60" s="81" t="s">
        <v>69</v>
      </c>
      <c r="D60" s="230"/>
      <c r="E60" s="230"/>
      <c r="F60" s="93"/>
      <c r="G60" s="93"/>
      <c r="H60" s="93"/>
      <c r="I60" s="93"/>
      <c r="J60" s="93"/>
      <c r="K60" s="93"/>
      <c r="L60" s="42">
        <f>D60*F13</f>
        <v>0</v>
      </c>
    </row>
    <row r="61" spans="2:12" ht="25.5" customHeight="1">
      <c r="B61" s="46"/>
      <c r="C61" s="81" t="s">
        <v>156</v>
      </c>
      <c r="D61" s="195"/>
      <c r="E61" s="154" t="s">
        <v>157</v>
      </c>
      <c r="F61" s="196"/>
      <c r="G61" s="93" t="s">
        <v>158</v>
      </c>
      <c r="H61" s="93"/>
      <c r="I61" s="93"/>
      <c r="J61" s="93"/>
      <c r="K61" s="93"/>
      <c r="L61" s="42">
        <f>D61*F61</f>
        <v>0</v>
      </c>
    </row>
    <row r="62" spans="2:13" ht="24" customHeight="1">
      <c r="B62" s="46"/>
      <c r="C62" s="81" t="s">
        <v>159</v>
      </c>
      <c r="D62" s="217" t="s">
        <v>160</v>
      </c>
      <c r="E62" s="217"/>
      <c r="F62" s="41">
        <f>E46</f>
        <v>0.1964</v>
      </c>
      <c r="G62" s="93" t="s">
        <v>161</v>
      </c>
      <c r="H62" s="93"/>
      <c r="I62" s="93"/>
      <c r="J62" s="93"/>
      <c r="K62" s="93"/>
      <c r="L62" s="42">
        <f>ROUND((L60+L61)*F62,0)</f>
        <v>0</v>
      </c>
      <c r="M62" s="67"/>
    </row>
    <row r="63" spans="2:12" ht="14.25">
      <c r="B63" s="156"/>
      <c r="C63" s="157"/>
      <c r="D63" s="157"/>
      <c r="E63" s="157"/>
      <c r="F63" s="157"/>
      <c r="G63" s="157"/>
      <c r="H63" s="157"/>
      <c r="I63" s="157"/>
      <c r="J63" s="158"/>
      <c r="K63" s="158"/>
      <c r="L63" s="159"/>
    </row>
    <row r="64" spans="2:39" ht="16.5" customHeight="1">
      <c r="B64" s="160"/>
      <c r="C64" s="229" t="s">
        <v>176</v>
      </c>
      <c r="D64" s="161" t="s">
        <v>162</v>
      </c>
      <c r="E64" s="161"/>
      <c r="F64" s="161"/>
      <c r="G64" s="161"/>
      <c r="H64" s="162"/>
      <c r="I64" s="163"/>
      <c r="J64" s="163"/>
      <c r="K64" s="164"/>
      <c r="L64" s="48">
        <f>ROUND(((K45)/251*36),0)</f>
        <v>0</v>
      </c>
      <c r="Y64" s="68">
        <v>82</v>
      </c>
      <c r="Z64" s="69">
        <v>104</v>
      </c>
      <c r="AA64" s="70" t="s">
        <v>163</v>
      </c>
      <c r="AG64" s="58"/>
      <c r="AH64" s="71"/>
      <c r="AI64" s="53" t="s">
        <v>58</v>
      </c>
      <c r="AJ64" s="58"/>
      <c r="AK64" s="58"/>
      <c r="AL64" s="58"/>
      <c r="AM64" s="58"/>
    </row>
    <row r="65" spans="2:39" ht="16.5" customHeight="1">
      <c r="B65" s="165"/>
      <c r="C65" s="228"/>
      <c r="D65" s="147"/>
      <c r="E65" s="147"/>
      <c r="F65" s="147"/>
      <c r="G65" s="147"/>
      <c r="H65" s="147"/>
      <c r="I65" s="166" t="s">
        <v>96</v>
      </c>
      <c r="J65" s="39">
        <f>E46</f>
        <v>0.1964</v>
      </c>
      <c r="K65" s="167"/>
      <c r="L65" s="50">
        <f>ROUND(L64*J65,0)</f>
        <v>0</v>
      </c>
      <c r="Y65" s="70"/>
      <c r="Z65" s="70"/>
      <c r="AA65" s="72" t="s">
        <v>164</v>
      </c>
      <c r="AG65" s="58"/>
      <c r="AH65" s="71"/>
      <c r="AI65" s="53" t="s">
        <v>59</v>
      </c>
      <c r="AJ65" s="58"/>
      <c r="AK65" s="58"/>
      <c r="AL65" s="58"/>
      <c r="AM65" s="58"/>
    </row>
    <row r="66" spans="2:39" ht="16.5" customHeight="1">
      <c r="B66" s="165"/>
      <c r="C66" s="227" t="s">
        <v>177</v>
      </c>
      <c r="D66" s="168" t="s">
        <v>165</v>
      </c>
      <c r="E66" s="168"/>
      <c r="F66" s="168"/>
      <c r="G66" s="168"/>
      <c r="H66" s="168"/>
      <c r="I66" s="168"/>
      <c r="J66" s="94"/>
      <c r="K66" s="94"/>
      <c r="L66" s="49">
        <f>ROUND((L45*8.5%),0)</f>
        <v>0</v>
      </c>
      <c r="Y66" s="68">
        <v>78</v>
      </c>
      <c r="Z66" s="69">
        <v>98</v>
      </c>
      <c r="AA66" s="70" t="s">
        <v>166</v>
      </c>
      <c r="AG66" s="58"/>
      <c r="AH66" s="58"/>
      <c r="AI66" s="58" t="s">
        <v>7</v>
      </c>
      <c r="AJ66" s="58"/>
      <c r="AK66" s="58"/>
      <c r="AL66" s="58"/>
      <c r="AM66" s="58"/>
    </row>
    <row r="67" spans="2:39" ht="16.5" customHeight="1">
      <c r="B67" s="165"/>
      <c r="C67" s="228"/>
      <c r="D67" s="147"/>
      <c r="E67" s="147"/>
      <c r="F67" s="147"/>
      <c r="G67" s="147"/>
      <c r="H67" s="147"/>
      <c r="I67" s="166" t="s">
        <v>96</v>
      </c>
      <c r="J67" s="39">
        <f>E46</f>
        <v>0.1964</v>
      </c>
      <c r="K67" s="167"/>
      <c r="L67" s="50">
        <f>ROUND(L66*J67,0)</f>
        <v>0</v>
      </c>
      <c r="Y67" s="68">
        <v>78</v>
      </c>
      <c r="Z67" s="69">
        <v>98</v>
      </c>
      <c r="AA67" s="70" t="s">
        <v>167</v>
      </c>
      <c r="AG67" s="58"/>
      <c r="AH67" s="58"/>
      <c r="AI67" s="58"/>
      <c r="AJ67" s="58"/>
      <c r="AK67" s="58"/>
      <c r="AL67" s="58"/>
      <c r="AM67" s="58"/>
    </row>
    <row r="68" spans="2:27" ht="16.5" customHeight="1">
      <c r="B68" s="165"/>
      <c r="C68" s="227" t="s">
        <v>178</v>
      </c>
      <c r="D68" s="168" t="s">
        <v>168</v>
      </c>
      <c r="E68" s="168"/>
      <c r="F68" s="168"/>
      <c r="G68" s="168"/>
      <c r="H68" s="168"/>
      <c r="I68" s="168"/>
      <c r="J68" s="94"/>
      <c r="K68" s="94"/>
      <c r="L68" s="49">
        <f>ROUND(((L45)*2%),0)</f>
        <v>0</v>
      </c>
      <c r="Y68" s="68">
        <v>54</v>
      </c>
      <c r="Z68" s="69">
        <v>77</v>
      </c>
      <c r="AA68" s="70" t="s">
        <v>169</v>
      </c>
    </row>
    <row r="69" spans="2:27" ht="16.5" customHeight="1">
      <c r="B69" s="165"/>
      <c r="C69" s="228"/>
      <c r="D69" s="147"/>
      <c r="E69" s="147"/>
      <c r="F69" s="147"/>
      <c r="G69" s="147"/>
      <c r="H69" s="147"/>
      <c r="I69" s="166" t="s">
        <v>96</v>
      </c>
      <c r="J69" s="39">
        <f>E46</f>
        <v>0.1964</v>
      </c>
      <c r="K69" s="167"/>
      <c r="L69" s="50">
        <f>ROUND(L68*J69,0)</f>
        <v>0</v>
      </c>
      <c r="Y69" s="68">
        <v>54</v>
      </c>
      <c r="Z69" s="69">
        <v>64</v>
      </c>
      <c r="AA69" s="70" t="s">
        <v>170</v>
      </c>
    </row>
    <row r="70" spans="2:27" ht="16.5" customHeight="1">
      <c r="B70" s="165"/>
      <c r="C70" s="227" t="s">
        <v>179</v>
      </c>
      <c r="D70" s="240" t="s">
        <v>60</v>
      </c>
      <c r="E70" s="240"/>
      <c r="F70" s="240"/>
      <c r="G70" s="240"/>
      <c r="H70" s="240"/>
      <c r="I70" s="240"/>
      <c r="J70" s="94"/>
      <c r="K70" s="94"/>
      <c r="L70" s="247">
        <f>ROUND((L45+L64+L68)*(100%-13.71%)*6.5%,0)</f>
        <v>0</v>
      </c>
      <c r="Y70" s="73">
        <v>54</v>
      </c>
      <c r="Z70" s="74">
        <v>64</v>
      </c>
      <c r="AA70" s="70" t="s">
        <v>171</v>
      </c>
    </row>
    <row r="71" spans="2:12" ht="16.5" customHeight="1">
      <c r="B71" s="165"/>
      <c r="C71" s="228"/>
      <c r="D71" s="241"/>
      <c r="E71" s="241"/>
      <c r="F71" s="241"/>
      <c r="G71" s="241"/>
      <c r="H71" s="241"/>
      <c r="I71" s="241"/>
      <c r="J71" s="167"/>
      <c r="K71" s="167"/>
      <c r="L71" s="248">
        <f>G71*100/115.8882</f>
        <v>0</v>
      </c>
    </row>
    <row r="72" spans="2:12" ht="16.5" customHeight="1">
      <c r="B72" s="169"/>
      <c r="C72" s="229" t="s">
        <v>180</v>
      </c>
      <c r="D72" s="249" t="s">
        <v>172</v>
      </c>
      <c r="E72" s="249"/>
      <c r="F72" s="170" t="s">
        <v>173</v>
      </c>
      <c r="G72" s="170"/>
      <c r="H72" s="170"/>
      <c r="I72" s="170"/>
      <c r="J72" s="171"/>
      <c r="K72" s="171"/>
      <c r="L72" s="172"/>
    </row>
    <row r="73" spans="2:12" ht="16.5" customHeight="1">
      <c r="B73" s="96"/>
      <c r="C73" s="228"/>
      <c r="D73" s="241"/>
      <c r="E73" s="241"/>
      <c r="F73" s="147" t="s">
        <v>174</v>
      </c>
      <c r="G73" s="147"/>
      <c r="H73" s="147"/>
      <c r="I73" s="147"/>
      <c r="J73" s="173"/>
      <c r="K73" s="173"/>
      <c r="L73" s="174"/>
    </row>
    <row r="74" spans="2:12" ht="14.25">
      <c r="B74" s="46"/>
      <c r="C74" s="237" t="s">
        <v>181</v>
      </c>
      <c r="D74" s="238" t="s">
        <v>195</v>
      </c>
      <c r="E74" s="238"/>
      <c r="F74" s="238"/>
      <c r="G74" s="238"/>
      <c r="H74" s="238"/>
      <c r="I74" s="238"/>
      <c r="J74" s="239"/>
      <c r="K74" s="47"/>
      <c r="L74" s="42"/>
    </row>
    <row r="75" spans="2:12" ht="14.25">
      <c r="B75" s="175"/>
      <c r="C75" s="228"/>
      <c r="D75" s="238"/>
      <c r="E75" s="238"/>
      <c r="F75" s="238"/>
      <c r="G75" s="238"/>
      <c r="H75" s="238"/>
      <c r="I75" s="238"/>
      <c r="J75" s="239"/>
      <c r="K75" s="47"/>
      <c r="L75" s="42"/>
    </row>
    <row r="76" spans="2:12" ht="14.25">
      <c r="B76" s="175"/>
      <c r="C76" s="231"/>
      <c r="D76" s="231"/>
      <c r="E76" s="231"/>
      <c r="F76" s="231"/>
      <c r="G76" s="231"/>
      <c r="H76" s="231"/>
      <c r="I76" s="231"/>
      <c r="J76" s="232"/>
      <c r="K76" s="197"/>
      <c r="L76" s="198"/>
    </row>
    <row r="77" spans="2:12" ht="14.25">
      <c r="B77" s="175"/>
      <c r="C77" s="231"/>
      <c r="D77" s="231"/>
      <c r="E77" s="231"/>
      <c r="F77" s="231"/>
      <c r="G77" s="231"/>
      <c r="H77" s="231"/>
      <c r="I77" s="231"/>
      <c r="J77" s="232"/>
      <c r="K77" s="197"/>
      <c r="L77" s="198"/>
    </row>
    <row r="78" spans="2:12" ht="14.25">
      <c r="B78" s="175"/>
      <c r="C78" s="231"/>
      <c r="D78" s="231"/>
      <c r="E78" s="231"/>
      <c r="F78" s="231"/>
      <c r="G78" s="231"/>
      <c r="H78" s="231"/>
      <c r="I78" s="231"/>
      <c r="J78" s="232"/>
      <c r="K78" s="197"/>
      <c r="L78" s="198"/>
    </row>
    <row r="79" spans="2:12" ht="14.25">
      <c r="B79" s="175"/>
      <c r="C79" s="231"/>
      <c r="D79" s="231"/>
      <c r="E79" s="231"/>
      <c r="F79" s="231"/>
      <c r="G79" s="231"/>
      <c r="H79" s="231"/>
      <c r="I79" s="231"/>
      <c r="J79" s="232"/>
      <c r="K79" s="197"/>
      <c r="L79" s="198"/>
    </row>
    <row r="80" spans="2:12" ht="14.25">
      <c r="B80" s="175"/>
      <c r="C80" s="231"/>
      <c r="D80" s="231"/>
      <c r="E80" s="231"/>
      <c r="F80" s="231"/>
      <c r="G80" s="231"/>
      <c r="H80" s="231"/>
      <c r="I80" s="231"/>
      <c r="J80" s="232"/>
      <c r="K80" s="197"/>
      <c r="L80" s="198"/>
    </row>
    <row r="81" spans="2:12" ht="14.25">
      <c r="B81" s="175"/>
      <c r="C81" s="231"/>
      <c r="D81" s="231"/>
      <c r="E81" s="231"/>
      <c r="F81" s="231"/>
      <c r="G81" s="231"/>
      <c r="H81" s="231"/>
      <c r="I81" s="231"/>
      <c r="J81" s="232"/>
      <c r="K81" s="197"/>
      <c r="L81" s="198"/>
    </row>
    <row r="82" spans="2:12" ht="14.25">
      <c r="B82" s="175"/>
      <c r="C82" s="231"/>
      <c r="D82" s="231"/>
      <c r="E82" s="231"/>
      <c r="F82" s="231"/>
      <c r="G82" s="231"/>
      <c r="H82" s="231"/>
      <c r="I82" s="231"/>
      <c r="J82" s="232"/>
      <c r="K82" s="197"/>
      <c r="L82" s="198"/>
    </row>
    <row r="83" spans="2:12" ht="14.25">
      <c r="B83" s="175"/>
      <c r="C83" s="231"/>
      <c r="D83" s="231"/>
      <c r="E83" s="231"/>
      <c r="F83" s="231"/>
      <c r="G83" s="231"/>
      <c r="H83" s="231"/>
      <c r="I83" s="231"/>
      <c r="J83" s="232"/>
      <c r="K83" s="197"/>
      <c r="L83" s="198"/>
    </row>
    <row r="84" spans="2:12" ht="14.25">
      <c r="B84" s="175"/>
      <c r="C84" s="231"/>
      <c r="D84" s="231"/>
      <c r="E84" s="231"/>
      <c r="F84" s="231"/>
      <c r="G84" s="231"/>
      <c r="H84" s="231"/>
      <c r="I84" s="231"/>
      <c r="J84" s="232"/>
      <c r="K84" s="197"/>
      <c r="L84" s="198"/>
    </row>
    <row r="85" spans="2:12" ht="14.25">
      <c r="B85" s="175"/>
      <c r="C85" s="231"/>
      <c r="D85" s="231"/>
      <c r="E85" s="231"/>
      <c r="F85" s="231"/>
      <c r="G85" s="231"/>
      <c r="H85" s="231"/>
      <c r="I85" s="231"/>
      <c r="J85" s="232"/>
      <c r="K85" s="197"/>
      <c r="L85" s="198"/>
    </row>
    <row r="86" spans="2:12" ht="14.25">
      <c r="B86" s="175"/>
      <c r="C86" s="231"/>
      <c r="D86" s="231"/>
      <c r="E86" s="231"/>
      <c r="F86" s="231"/>
      <c r="G86" s="231"/>
      <c r="H86" s="231"/>
      <c r="I86" s="231"/>
      <c r="J86" s="232"/>
      <c r="K86" s="197"/>
      <c r="L86" s="198"/>
    </row>
    <row r="87" spans="2:12" ht="14.25">
      <c r="B87" s="175"/>
      <c r="C87" s="231"/>
      <c r="D87" s="231"/>
      <c r="E87" s="231"/>
      <c r="F87" s="231"/>
      <c r="G87" s="231"/>
      <c r="H87" s="231"/>
      <c r="I87" s="231"/>
      <c r="J87" s="232"/>
      <c r="K87" s="197"/>
      <c r="L87" s="198"/>
    </row>
    <row r="88" spans="2:12" ht="14.25">
      <c r="B88" s="175"/>
      <c r="C88" s="231"/>
      <c r="D88" s="231"/>
      <c r="E88" s="231"/>
      <c r="F88" s="231"/>
      <c r="G88" s="231"/>
      <c r="H88" s="231"/>
      <c r="I88" s="231"/>
      <c r="J88" s="232"/>
      <c r="K88" s="197"/>
      <c r="L88" s="198"/>
    </row>
    <row r="89" spans="2:12" ht="14.25">
      <c r="B89" s="175"/>
      <c r="C89" s="231"/>
      <c r="D89" s="231"/>
      <c r="E89" s="231"/>
      <c r="F89" s="231"/>
      <c r="G89" s="231"/>
      <c r="H89" s="231"/>
      <c r="I89" s="231"/>
      <c r="J89" s="232"/>
      <c r="K89" s="197"/>
      <c r="L89" s="198"/>
    </row>
    <row r="90" spans="2:12" ht="14.25">
      <c r="B90" s="176"/>
      <c r="C90" s="245"/>
      <c r="D90" s="245"/>
      <c r="E90" s="245"/>
      <c r="F90" s="245"/>
      <c r="G90" s="245"/>
      <c r="H90" s="245"/>
      <c r="I90" s="245"/>
      <c r="J90" s="246"/>
      <c r="K90" s="199"/>
      <c r="L90" s="200"/>
    </row>
    <row r="91" spans="2:12" ht="18" customHeight="1">
      <c r="B91" s="96"/>
      <c r="C91" s="93"/>
      <c r="D91" s="93"/>
      <c r="E91" s="93"/>
      <c r="F91" s="93"/>
      <c r="G91" s="93"/>
      <c r="H91" s="93"/>
      <c r="I91" s="93"/>
      <c r="J91" s="177"/>
      <c r="K91" s="177"/>
      <c r="L91" s="178"/>
    </row>
    <row r="92" spans="2:12" ht="15.75">
      <c r="B92" s="116"/>
      <c r="C92" s="93"/>
      <c r="D92" s="93"/>
      <c r="E92" s="93"/>
      <c r="F92" s="93"/>
      <c r="G92" s="93"/>
      <c r="H92" s="93"/>
      <c r="I92" s="93"/>
      <c r="J92" s="90" t="s">
        <v>70</v>
      </c>
      <c r="K92" s="90"/>
      <c r="L92" s="179">
        <f>L45+L46+L56+L57+L60+L61+L62+L64+L65+L66+L67+L68+L69+L70+L72+L73+SUM(L76:L90)</f>
        <v>0</v>
      </c>
    </row>
    <row r="93" spans="2:12" ht="15" thickBot="1">
      <c r="B93" s="96"/>
      <c r="C93" s="93"/>
      <c r="D93" s="93"/>
      <c r="E93" s="93"/>
      <c r="F93" s="93"/>
      <c r="G93" s="93"/>
      <c r="H93" s="93"/>
      <c r="I93" s="93"/>
      <c r="J93" s="93"/>
      <c r="K93" s="93"/>
      <c r="L93" s="42"/>
    </row>
    <row r="94" spans="2:12" s="54" customFormat="1" ht="21.75" customHeight="1" thickBot="1" thickTop="1">
      <c r="B94" s="101" t="s">
        <v>196</v>
      </c>
      <c r="C94" s="102"/>
      <c r="D94" s="102"/>
      <c r="E94" s="102"/>
      <c r="F94" s="102"/>
      <c r="G94" s="102"/>
      <c r="H94" s="102"/>
      <c r="I94" s="102"/>
      <c r="J94" s="102"/>
      <c r="K94" s="102"/>
      <c r="L94" s="180">
        <f>L27-L92</f>
        <v>0</v>
      </c>
    </row>
    <row r="95" spans="2:12" ht="15" thickTop="1">
      <c r="B95" s="96"/>
      <c r="C95" s="93"/>
      <c r="D95" s="93"/>
      <c r="E95" s="93"/>
      <c r="F95" s="93"/>
      <c r="G95" s="93"/>
      <c r="H95" s="93"/>
      <c r="I95" s="93"/>
      <c r="J95" s="93"/>
      <c r="K95" s="93"/>
      <c r="L95" s="94"/>
    </row>
    <row r="96" spans="2:12" ht="14.25">
      <c r="B96" s="96"/>
      <c r="C96" s="93"/>
      <c r="D96" s="93"/>
      <c r="E96" s="93"/>
      <c r="F96" s="93"/>
      <c r="G96" s="93"/>
      <c r="H96" s="93"/>
      <c r="I96" s="93"/>
      <c r="J96" s="93"/>
      <c r="K96" s="93"/>
      <c r="L96" s="181"/>
    </row>
    <row r="97" spans="2:12" ht="14.25">
      <c r="B97" s="96"/>
      <c r="C97" s="93"/>
      <c r="D97" s="93"/>
      <c r="E97" s="93"/>
      <c r="F97" s="93"/>
      <c r="G97" s="93"/>
      <c r="H97" s="93"/>
      <c r="I97" s="93"/>
      <c r="J97" s="93"/>
      <c r="K97" s="93"/>
      <c r="L97" s="94"/>
    </row>
    <row r="98" spans="2:12" ht="14.25">
      <c r="B98" s="46"/>
      <c r="C98" s="182"/>
      <c r="D98" s="182"/>
      <c r="E98" s="182"/>
      <c r="F98" s="93"/>
      <c r="G98" s="93"/>
      <c r="H98" s="93"/>
      <c r="I98" s="93"/>
      <c r="J98" s="93"/>
      <c r="K98" s="93"/>
      <c r="L98" s="94"/>
    </row>
    <row r="99" spans="2:12" ht="14.25">
      <c r="B99" s="96"/>
      <c r="C99" s="93"/>
      <c r="D99" s="93"/>
      <c r="E99" s="93"/>
      <c r="F99" s="93"/>
      <c r="G99" s="93"/>
      <c r="H99" s="93"/>
      <c r="I99" s="93"/>
      <c r="J99" s="93"/>
      <c r="K99" s="93"/>
      <c r="L99" s="94"/>
    </row>
    <row r="100" spans="2:12" ht="14.25">
      <c r="B100" s="183"/>
      <c r="C100" s="155"/>
      <c r="D100" s="155"/>
      <c r="E100" s="155"/>
      <c r="F100" s="93"/>
      <c r="G100" s="93"/>
      <c r="H100" s="93"/>
      <c r="I100" s="93"/>
      <c r="J100" s="93"/>
      <c r="K100" s="93"/>
      <c r="L100" s="94"/>
    </row>
    <row r="101" spans="2:12" ht="14.25">
      <c r="B101" s="233" t="s">
        <v>175</v>
      </c>
      <c r="C101" s="234"/>
      <c r="D101" s="234"/>
      <c r="E101" s="234"/>
      <c r="F101" s="184"/>
      <c r="G101" s="184"/>
      <c r="H101" s="184"/>
      <c r="I101" s="184"/>
      <c r="J101" s="235"/>
      <c r="K101" s="235"/>
      <c r="L101" s="236"/>
    </row>
    <row r="102" spans="2:12" ht="14.25">
      <c r="B102" s="233" t="s">
        <v>197</v>
      </c>
      <c r="C102" s="234"/>
      <c r="D102" s="234"/>
      <c r="E102" s="234"/>
      <c r="F102" s="93"/>
      <c r="G102" s="93"/>
      <c r="H102" s="93"/>
      <c r="I102" s="93"/>
      <c r="J102" s="93"/>
      <c r="K102" s="93"/>
      <c r="L102" s="94"/>
    </row>
    <row r="103" spans="2:12" ht="14.25">
      <c r="B103" s="96"/>
      <c r="C103" s="93"/>
      <c r="D103" s="93"/>
      <c r="E103" s="93"/>
      <c r="F103" s="93"/>
      <c r="G103" s="93"/>
      <c r="H103" s="93"/>
      <c r="I103" s="93"/>
      <c r="J103" s="93"/>
      <c r="K103" s="93"/>
      <c r="L103" s="94"/>
    </row>
    <row r="104" spans="2:12" ht="14.25">
      <c r="B104" s="96"/>
      <c r="C104" s="93"/>
      <c r="D104" s="93"/>
      <c r="E104" s="93"/>
      <c r="F104" s="93"/>
      <c r="G104" s="93"/>
      <c r="H104" s="93"/>
      <c r="I104" s="93"/>
      <c r="J104" s="93"/>
      <c r="K104" s="93"/>
      <c r="L104" s="94"/>
    </row>
    <row r="105" spans="2:12" ht="14.25">
      <c r="B105" s="96"/>
      <c r="C105" s="93"/>
      <c r="D105" s="93"/>
      <c r="E105" s="93"/>
      <c r="F105" s="93"/>
      <c r="G105" s="93"/>
      <c r="H105" s="93"/>
      <c r="I105" s="93"/>
      <c r="J105" s="93"/>
      <c r="K105" s="93"/>
      <c r="L105" s="94"/>
    </row>
    <row r="106" spans="2:12" ht="14.25">
      <c r="B106" s="183"/>
      <c r="C106" s="155"/>
      <c r="D106" s="155"/>
      <c r="E106" s="155"/>
      <c r="F106" s="93"/>
      <c r="G106" s="93"/>
      <c r="H106" s="93"/>
      <c r="I106" s="93"/>
      <c r="J106" s="155"/>
      <c r="K106" s="155"/>
      <c r="L106" s="167"/>
    </row>
    <row r="107" spans="2:12" ht="14.25">
      <c r="B107" s="242" t="s">
        <v>71</v>
      </c>
      <c r="C107" s="243"/>
      <c r="D107" s="243"/>
      <c r="E107" s="243"/>
      <c r="F107" s="184"/>
      <c r="G107" s="184"/>
      <c r="H107" s="184"/>
      <c r="I107" s="184"/>
      <c r="J107" s="243" t="s">
        <v>72</v>
      </c>
      <c r="K107" s="243"/>
      <c r="L107" s="244"/>
    </row>
    <row r="108" spans="2:12" ht="15" thickBot="1">
      <c r="B108" s="117"/>
      <c r="C108" s="118"/>
      <c r="D108" s="118"/>
      <c r="E108" s="118"/>
      <c r="F108" s="118"/>
      <c r="G108" s="118"/>
      <c r="H108" s="118"/>
      <c r="I108" s="118"/>
      <c r="J108" s="118"/>
      <c r="K108" s="118"/>
      <c r="L108" s="119"/>
    </row>
    <row r="109" spans="2:12" ht="240.75" customHeight="1" thickTop="1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</row>
    <row r="110" spans="2:12" ht="14.25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</row>
    <row r="111" spans="2:12" ht="14.25"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</row>
    <row r="112" spans="2:12" ht="14.25"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</row>
    <row r="113" spans="2:12" ht="14.25"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</row>
    <row r="114" spans="2:12" ht="14.25"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</row>
    <row r="115" spans="2:12" ht="14.25"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</row>
    <row r="116" spans="2:12" ht="14.25"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</row>
    <row r="117" spans="2:12" ht="14.25"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</row>
    <row r="118" spans="2:12" ht="14.25"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</row>
    <row r="119" spans="2:12" ht="14.25"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</row>
    <row r="120" spans="2:12" ht="14.25"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</row>
    <row r="121" spans="2:12" ht="14.25"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</row>
    <row r="122" spans="2:12" ht="14.25"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</row>
    <row r="123" spans="2:12" ht="14.25"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</row>
    <row r="124" spans="2:12" ht="14.25"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</row>
    <row r="125" spans="2:12" ht="14.25"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</row>
    <row r="126" spans="2:12" ht="14.25"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</row>
    <row r="127" spans="2:12" ht="14.25"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</row>
    <row r="128" spans="2:12" ht="14.25"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</row>
    <row r="129" spans="2:12" ht="14.25"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</row>
    <row r="130" spans="2:12" ht="14.25"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</row>
    <row r="131" spans="2:12" ht="14.25"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</row>
    <row r="132" spans="2:12" ht="14.25"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</row>
    <row r="133" spans="2:12" ht="14.25"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</row>
    <row r="134" spans="2:12" ht="14.25"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</row>
    <row r="135" spans="2:12" ht="14.25"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</row>
    <row r="136" spans="2:12" ht="14.25"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</row>
    <row r="137" spans="2:12" ht="14.25"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</row>
    <row r="138" spans="2:12" ht="14.25"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</row>
    <row r="139" spans="2:12" ht="14.25"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</row>
    <row r="140" spans="2:12" ht="14.25"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</row>
    <row r="141" spans="2:12" ht="14.25"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</row>
    <row r="142" spans="2:12" ht="14.25"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</row>
    <row r="143" spans="2:12" ht="14.25"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</row>
    <row r="144" spans="2:12" ht="14.25"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</row>
    <row r="145" spans="2:12" ht="14.25"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</row>
  </sheetData>
  <sheetProtection selectLockedCells="1"/>
  <mergeCells count="59">
    <mergeCell ref="C84:J84"/>
    <mergeCell ref="C85:J85"/>
    <mergeCell ref="C86:J86"/>
    <mergeCell ref="C87:J87"/>
    <mergeCell ref="C78:J78"/>
    <mergeCell ref="C79:J79"/>
    <mergeCell ref="C80:J80"/>
    <mergeCell ref="C81:J81"/>
    <mergeCell ref="C82:J82"/>
    <mergeCell ref="D70:I71"/>
    <mergeCell ref="B107:E107"/>
    <mergeCell ref="J107:L107"/>
    <mergeCell ref="B102:E102"/>
    <mergeCell ref="C88:J88"/>
    <mergeCell ref="C90:J90"/>
    <mergeCell ref="L70:L71"/>
    <mergeCell ref="C72:C73"/>
    <mergeCell ref="D72:E73"/>
    <mergeCell ref="C83:J83"/>
    <mergeCell ref="F32:G32"/>
    <mergeCell ref="D60:E60"/>
    <mergeCell ref="C76:J76"/>
    <mergeCell ref="C77:J77"/>
    <mergeCell ref="C89:J89"/>
    <mergeCell ref="B101:E101"/>
    <mergeCell ref="J101:L101"/>
    <mergeCell ref="C74:C75"/>
    <mergeCell ref="D74:J75"/>
    <mergeCell ref="C70:C71"/>
    <mergeCell ref="C33:D33"/>
    <mergeCell ref="C46:D46"/>
    <mergeCell ref="F46:J46"/>
    <mergeCell ref="C68:C69"/>
    <mergeCell ref="C57:D57"/>
    <mergeCell ref="F57:J57"/>
    <mergeCell ref="C64:C65"/>
    <mergeCell ref="C51:E51"/>
    <mergeCell ref="D62:E62"/>
    <mergeCell ref="C66:C67"/>
    <mergeCell ref="B14:D14"/>
    <mergeCell ref="G14:H14"/>
    <mergeCell ref="B16:D16"/>
    <mergeCell ref="H32:I32"/>
    <mergeCell ref="B12:E12"/>
    <mergeCell ref="F12:L12"/>
    <mergeCell ref="J17:L17"/>
    <mergeCell ref="J18:L18"/>
    <mergeCell ref="C24:E24"/>
    <mergeCell ref="C25:E25"/>
    <mergeCell ref="E5:I5"/>
    <mergeCell ref="B10:E10"/>
    <mergeCell ref="F10:L10"/>
    <mergeCell ref="B11:E11"/>
    <mergeCell ref="F11:L11"/>
    <mergeCell ref="F50:G50"/>
    <mergeCell ref="H50:I50"/>
    <mergeCell ref="J16:L16"/>
    <mergeCell ref="B13:E13"/>
    <mergeCell ref="G13:I13"/>
  </mergeCells>
  <conditionalFormatting sqref="E16">
    <cfRule type="cellIs" priority="13" dxfId="12" operator="notEqual" stopIfTrue="1">
      <formula>$F$34+$F$35+$F$36+$F$37+$F$38+$F$39+$F$40+$F$41+$F$42+$F$43+$F$44+$H$34+$H$35+$H$36+$H$37+$H$38+$H$39+$H$40+$H$41+$H$42+$H$43+$H$44+$F$52+$F$53+$F$54+$F$55+$G$52+$G$53+$G$54+$G$55</formula>
    </cfRule>
  </conditionalFormatting>
  <conditionalFormatting sqref="L94">
    <cfRule type="cellIs" priority="12" dxfId="11" operator="lessThan">
      <formula>ROUND($L$27*15%,0)</formula>
    </cfRule>
  </conditionalFormatting>
  <conditionalFormatting sqref="I34">
    <cfRule type="expression" priority="11" dxfId="0">
      <formula>$I$34&gt;116</formula>
    </cfRule>
  </conditionalFormatting>
  <conditionalFormatting sqref="I35">
    <cfRule type="expression" priority="10" dxfId="0">
      <formula>$I$35&gt;116</formula>
    </cfRule>
  </conditionalFormatting>
  <conditionalFormatting sqref="I36">
    <cfRule type="expression" priority="9" dxfId="0">
      <formula>$I$36&gt;104</formula>
    </cfRule>
  </conditionalFormatting>
  <conditionalFormatting sqref="I37">
    <cfRule type="expression" priority="8" dxfId="0">
      <formula>$I$37&gt;104</formula>
    </cfRule>
  </conditionalFormatting>
  <conditionalFormatting sqref="I38">
    <cfRule type="expression" priority="7" dxfId="0">
      <formula>$I$38&gt;98</formula>
    </cfRule>
  </conditionalFormatting>
  <conditionalFormatting sqref="I39">
    <cfRule type="expression" priority="6" dxfId="0">
      <formula>$I$39&gt;64</formula>
    </cfRule>
  </conditionalFormatting>
  <conditionalFormatting sqref="I40">
    <cfRule type="expression" priority="5" dxfId="0">
      <formula>$I$40&gt;64</formula>
    </cfRule>
  </conditionalFormatting>
  <conditionalFormatting sqref="I41">
    <cfRule type="expression" priority="4" dxfId="0">
      <formula>$I$41&gt;98</formula>
    </cfRule>
  </conditionalFormatting>
  <conditionalFormatting sqref="I42">
    <cfRule type="expression" priority="3" dxfId="0">
      <formula>$I$42&gt;98</formula>
    </cfRule>
  </conditionalFormatting>
  <conditionalFormatting sqref="I43">
    <cfRule type="expression" priority="2" dxfId="0">
      <formula>$I$43&gt;64</formula>
    </cfRule>
  </conditionalFormatting>
  <conditionalFormatting sqref="I44">
    <cfRule type="expression" priority="1" dxfId="0">
      <formula>$I$44&gt;64</formula>
    </cfRule>
  </conditionalFormatting>
  <dataValidations count="12">
    <dataValidation type="whole" operator="lessThanOrEqual" allowBlank="1" showInputMessage="1" showErrorMessage="1" error="Stawka zbyt wysoka" sqref="G40:G43">
      <formula1>#REF!</formula1>
    </dataValidation>
    <dataValidation operator="lessThanOrEqual" allowBlank="1" error="Stawka zbyt wysoka" sqref="G34:G39 I34"/>
    <dataValidation operator="lessThanOrEqual" allowBlank="1" showInputMessage="1" error="Stawka zbyt wysoka" sqref="G44"/>
    <dataValidation allowBlank="1" showInputMessage="1" sqref="I35"/>
    <dataValidation type="list" allowBlank="1" showInputMessage="1" sqref="I14 E14">
      <formula1>mc</formula1>
    </dataValidation>
    <dataValidation type="list" allowBlank="1" showInputMessage="1" showErrorMessage="1" sqref="K14">
      <formula1>$Z$17:$Z$27</formula1>
    </dataValidation>
    <dataValidation type="list" allowBlank="1" showInputMessage="1" showErrorMessage="1" sqref="E5:I5">
      <formula1>typ</formula1>
    </dataValidation>
    <dataValidation type="list" allowBlank="1" showInputMessage="1" showErrorMessage="1" sqref="F11:L11">
      <formula1>ins</formula1>
    </dataValidation>
    <dataValidation type="list" allowBlank="1" showInputMessage="1" showErrorMessage="1" sqref="F12:L12">
      <formula1>wydz</formula1>
    </dataValidation>
    <dataValidation type="custom" allowBlank="1" showInputMessage="1" showErrorMessage="1" sqref="L94">
      <formula1>"&lt;=zaokr(K26*15%;0)"</formula1>
    </dataValidation>
    <dataValidation type="list" allowBlank="1" showInputMessage="1" showErrorMessage="1" sqref="F14 J14 H7">
      <formula1>rok</formula1>
    </dataValidation>
    <dataValidation type="list" allowBlank="1" showInputMessage="1" showErrorMessage="1" sqref="L7">
      <formula1>anek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2" horizontalDpi="300" verticalDpi="300" orientation="portrait" paperSize="9" scale="72" r:id="rId1"/>
  <rowBreaks count="1" manualBreakCount="1">
    <brk id="58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89"/>
  <sheetViews>
    <sheetView zoomScalePageLayoutView="0" workbookViewId="0" topLeftCell="B1">
      <selection activeCell="F18" sqref="F18"/>
    </sheetView>
  </sheetViews>
  <sheetFormatPr defaultColWidth="9.140625" defaultRowHeight="12.75"/>
  <cols>
    <col min="1" max="1" width="4.57421875" style="7" customWidth="1"/>
    <col min="2" max="2" width="18.00390625" style="7" bestFit="1" customWidth="1"/>
    <col min="3" max="3" width="10.140625" style="7" bestFit="1" customWidth="1"/>
    <col min="4" max="4" width="6.7109375" style="7" bestFit="1" customWidth="1"/>
    <col min="5" max="5" width="5.00390625" style="7" bestFit="1" customWidth="1"/>
    <col min="6" max="9" width="9.140625" style="7" customWidth="1"/>
    <col min="10" max="10" width="10.7109375" style="7" bestFit="1" customWidth="1"/>
    <col min="11" max="11" width="7.8515625" style="7" bestFit="1" customWidth="1"/>
    <col min="12" max="12" width="9.140625" style="7" customWidth="1"/>
    <col min="13" max="13" width="42.28125" style="7" bestFit="1" customWidth="1"/>
    <col min="14" max="14" width="3.57421875" style="7" customWidth="1"/>
    <col min="15" max="15" width="41.8515625" style="7" bestFit="1" customWidth="1"/>
    <col min="16" max="16" width="9.140625" style="7" customWidth="1"/>
    <col min="17" max="17" width="64.00390625" style="7" bestFit="1" customWidth="1"/>
    <col min="18" max="18" width="9.140625" style="7" customWidth="1"/>
    <col min="19" max="19" width="51.421875" style="7" bestFit="1" customWidth="1"/>
    <col min="20" max="20" width="9.140625" style="7" customWidth="1"/>
    <col min="21" max="21" width="22.8515625" style="7" bestFit="1" customWidth="1"/>
    <col min="22" max="25" width="9.140625" style="7" customWidth="1"/>
    <col min="26" max="16384" width="9.140625" style="1" customWidth="1"/>
  </cols>
  <sheetData>
    <row r="1" spans="10:19" ht="13.5" thickBot="1">
      <c r="J1" s="7" t="s">
        <v>11</v>
      </c>
      <c r="K1" s="7" t="s">
        <v>12</v>
      </c>
      <c r="O1" s="7" t="s">
        <v>91</v>
      </c>
      <c r="Q1" s="7" t="s">
        <v>90</v>
      </c>
      <c r="S1" s="7" t="s">
        <v>89</v>
      </c>
    </row>
    <row r="2" spans="2:23" ht="12.75">
      <c r="B2" s="8" t="s">
        <v>78</v>
      </c>
      <c r="C2" s="9">
        <f>F2+H2</f>
        <v>91354</v>
      </c>
      <c r="D2" s="9" t="s">
        <v>77</v>
      </c>
      <c r="E2" s="9">
        <v>6344</v>
      </c>
      <c r="F2" s="9">
        <f>E2*12</f>
        <v>76128</v>
      </c>
      <c r="G2" s="10">
        <v>0.2</v>
      </c>
      <c r="H2" s="11">
        <f>ROUND(F2*G2,0)</f>
        <v>15226</v>
      </c>
      <c r="J2" s="7" t="s">
        <v>8</v>
      </c>
      <c r="K2" s="7" t="s">
        <v>10</v>
      </c>
      <c r="M2" s="7" t="s">
        <v>185</v>
      </c>
      <c r="O2" s="7" t="s">
        <v>13</v>
      </c>
      <c r="Q2" s="7" t="s">
        <v>23</v>
      </c>
      <c r="S2" s="7" t="s">
        <v>111</v>
      </c>
      <c r="U2" s="7" t="s">
        <v>100</v>
      </c>
      <c r="W2" s="12" t="s">
        <v>4</v>
      </c>
    </row>
    <row r="3" spans="2:23" ht="12.75">
      <c r="B3" s="13" t="s">
        <v>79</v>
      </c>
      <c r="C3" s="14">
        <f>F3+H3</f>
        <v>83750</v>
      </c>
      <c r="D3" s="14" t="s">
        <v>77</v>
      </c>
      <c r="E3" s="14">
        <v>5816</v>
      </c>
      <c r="F3" s="14">
        <f aca="true" t="shared" si="0" ref="F3:F12">E3*12</f>
        <v>69792</v>
      </c>
      <c r="G3" s="15">
        <v>0.2</v>
      </c>
      <c r="H3" s="16">
        <f aca="true" t="shared" si="1" ref="H3:H12">ROUND(F3*G3,0)</f>
        <v>13958</v>
      </c>
      <c r="J3" s="7" t="s">
        <v>9</v>
      </c>
      <c r="K3" s="7" t="s">
        <v>17</v>
      </c>
      <c r="M3" s="7" t="s">
        <v>5</v>
      </c>
      <c r="O3" s="7" t="s">
        <v>15</v>
      </c>
      <c r="Q3" s="7" t="s">
        <v>42</v>
      </c>
      <c r="S3" s="7" t="s">
        <v>112</v>
      </c>
      <c r="U3" s="7" t="s">
        <v>99</v>
      </c>
      <c r="W3" s="7">
        <v>1</v>
      </c>
    </row>
    <row r="4" spans="2:23" ht="12.75">
      <c r="B4" s="13" t="s">
        <v>79</v>
      </c>
      <c r="C4" s="14">
        <f>F4+H4</f>
        <v>67248</v>
      </c>
      <c r="D4" s="14" t="s">
        <v>81</v>
      </c>
      <c r="E4" s="14">
        <v>4670</v>
      </c>
      <c r="F4" s="14">
        <f t="shared" si="0"/>
        <v>56040</v>
      </c>
      <c r="G4" s="15">
        <v>0.2</v>
      </c>
      <c r="H4" s="16">
        <f t="shared" si="1"/>
        <v>11208</v>
      </c>
      <c r="J4" s="7" t="s">
        <v>16</v>
      </c>
      <c r="K4" s="7" t="s">
        <v>21</v>
      </c>
      <c r="M4" s="7" t="s">
        <v>1</v>
      </c>
      <c r="O4" s="7" t="s">
        <v>18</v>
      </c>
      <c r="Q4" s="17" t="s">
        <v>38</v>
      </c>
      <c r="S4" s="7" t="s">
        <v>124</v>
      </c>
      <c r="U4" s="7" t="s">
        <v>101</v>
      </c>
      <c r="W4" s="7">
        <v>2</v>
      </c>
    </row>
    <row r="5" spans="2:23" ht="12.75">
      <c r="B5" s="13" t="s">
        <v>80</v>
      </c>
      <c r="C5" s="14">
        <f>F5+H5</f>
        <v>56856</v>
      </c>
      <c r="D5" s="14" t="s">
        <v>81</v>
      </c>
      <c r="E5" s="14">
        <v>4120</v>
      </c>
      <c r="F5" s="14">
        <f t="shared" si="0"/>
        <v>49440</v>
      </c>
      <c r="G5" s="15">
        <v>0.15</v>
      </c>
      <c r="H5" s="16">
        <f t="shared" si="1"/>
        <v>7416</v>
      </c>
      <c r="J5" s="7" t="s">
        <v>20</v>
      </c>
      <c r="K5" s="7" t="s">
        <v>27</v>
      </c>
      <c r="O5" s="7" t="s">
        <v>22</v>
      </c>
      <c r="Q5" s="7" t="s">
        <v>55</v>
      </c>
      <c r="S5" s="7" t="s">
        <v>113</v>
      </c>
      <c r="W5" s="7">
        <v>3</v>
      </c>
    </row>
    <row r="6" spans="2:23" ht="12.75">
      <c r="B6" s="18" t="s">
        <v>80</v>
      </c>
      <c r="C6" s="14">
        <f aca="true" t="shared" si="2" ref="C6:C12">F6+H6</f>
        <v>47389</v>
      </c>
      <c r="D6" s="19" t="s">
        <v>82</v>
      </c>
      <c r="E6" s="19">
        <v>3434</v>
      </c>
      <c r="F6" s="14">
        <f t="shared" si="0"/>
        <v>41208</v>
      </c>
      <c r="G6" s="15">
        <v>0.15</v>
      </c>
      <c r="H6" s="16">
        <f t="shared" si="1"/>
        <v>6181</v>
      </c>
      <c r="J6" s="7" t="s">
        <v>26</v>
      </c>
      <c r="K6" s="7" t="s">
        <v>31</v>
      </c>
      <c r="O6" s="7" t="s">
        <v>28</v>
      </c>
      <c r="Q6" s="7" t="s">
        <v>54</v>
      </c>
      <c r="S6" s="7" t="s">
        <v>125</v>
      </c>
      <c r="W6" s="7">
        <v>4</v>
      </c>
    </row>
    <row r="7" spans="2:23" ht="12.75">
      <c r="B7" s="18" t="s">
        <v>83</v>
      </c>
      <c r="C7" s="14">
        <f t="shared" si="2"/>
        <v>38412</v>
      </c>
      <c r="D7" s="19" t="s">
        <v>82</v>
      </c>
      <c r="E7" s="19">
        <v>2910</v>
      </c>
      <c r="F7" s="14">
        <f t="shared" si="0"/>
        <v>34920</v>
      </c>
      <c r="G7" s="15">
        <v>0.1</v>
      </c>
      <c r="H7" s="16">
        <f t="shared" si="1"/>
        <v>3492</v>
      </c>
      <c r="J7" s="7" t="s">
        <v>30</v>
      </c>
      <c r="K7" s="7" t="s">
        <v>34</v>
      </c>
      <c r="O7" s="17" t="s">
        <v>110</v>
      </c>
      <c r="Q7" s="7" t="s">
        <v>57</v>
      </c>
      <c r="S7" s="7" t="s">
        <v>114</v>
      </c>
      <c r="V7" s="20"/>
      <c r="W7" s="7">
        <v>5</v>
      </c>
    </row>
    <row r="8" spans="2:19" ht="12.75">
      <c r="B8" s="13" t="s">
        <v>83</v>
      </c>
      <c r="C8" s="14">
        <f t="shared" si="2"/>
        <v>27852</v>
      </c>
      <c r="D8" s="14" t="s">
        <v>88</v>
      </c>
      <c r="E8" s="14">
        <v>2110</v>
      </c>
      <c r="F8" s="14">
        <f t="shared" si="0"/>
        <v>25320</v>
      </c>
      <c r="G8" s="15">
        <v>0.1</v>
      </c>
      <c r="H8" s="16">
        <f t="shared" si="1"/>
        <v>2532</v>
      </c>
      <c r="J8" s="7" t="s">
        <v>33</v>
      </c>
      <c r="K8" s="7" t="s">
        <v>37</v>
      </c>
      <c r="O8" s="7" t="s">
        <v>102</v>
      </c>
      <c r="Q8" s="7" t="s">
        <v>14</v>
      </c>
      <c r="S8" s="7" t="s">
        <v>127</v>
      </c>
    </row>
    <row r="9" spans="2:19" ht="12.75">
      <c r="B9" s="13" t="s">
        <v>84</v>
      </c>
      <c r="C9" s="14">
        <f t="shared" si="2"/>
        <v>43884</v>
      </c>
      <c r="D9" s="14" t="s">
        <v>82</v>
      </c>
      <c r="E9" s="14">
        <v>3180</v>
      </c>
      <c r="F9" s="14">
        <f t="shared" si="0"/>
        <v>38160</v>
      </c>
      <c r="G9" s="15">
        <v>0.15</v>
      </c>
      <c r="H9" s="16">
        <f t="shared" si="1"/>
        <v>5724</v>
      </c>
      <c r="J9" s="7" t="s">
        <v>36</v>
      </c>
      <c r="K9" s="7" t="s">
        <v>41</v>
      </c>
      <c r="O9" s="21" t="s">
        <v>7</v>
      </c>
      <c r="Q9" s="7" t="s">
        <v>6</v>
      </c>
      <c r="S9" s="7" t="s">
        <v>126</v>
      </c>
    </row>
    <row r="10" spans="2:19" ht="12.75">
      <c r="B10" s="13" t="s">
        <v>84</v>
      </c>
      <c r="C10" s="14">
        <f t="shared" si="2"/>
        <v>41760</v>
      </c>
      <c r="D10" s="14" t="s">
        <v>88</v>
      </c>
      <c r="E10" s="34">
        <v>2900</v>
      </c>
      <c r="F10" s="14">
        <f t="shared" si="0"/>
        <v>34800</v>
      </c>
      <c r="G10" s="15">
        <v>0.2</v>
      </c>
      <c r="H10" s="16">
        <f t="shared" si="1"/>
        <v>6960</v>
      </c>
      <c r="J10" s="7" t="s">
        <v>40</v>
      </c>
      <c r="K10" s="7" t="s">
        <v>44</v>
      </c>
      <c r="Q10" s="7" t="s">
        <v>50</v>
      </c>
      <c r="S10" s="7" t="s">
        <v>128</v>
      </c>
    </row>
    <row r="11" spans="2:19" ht="12.75">
      <c r="B11" s="13" t="s">
        <v>86</v>
      </c>
      <c r="C11" s="14">
        <f t="shared" si="2"/>
        <v>37191</v>
      </c>
      <c r="D11" s="14" t="s">
        <v>88</v>
      </c>
      <c r="E11" s="14">
        <v>2695</v>
      </c>
      <c r="F11" s="14">
        <f t="shared" si="0"/>
        <v>32340</v>
      </c>
      <c r="G11" s="15">
        <v>0.15</v>
      </c>
      <c r="H11" s="16">
        <f t="shared" si="1"/>
        <v>4851</v>
      </c>
      <c r="J11" s="7" t="s">
        <v>144</v>
      </c>
      <c r="K11" s="7" t="s">
        <v>48</v>
      </c>
      <c r="Q11" s="7" t="s">
        <v>35</v>
      </c>
      <c r="S11" s="1" t="s">
        <v>146</v>
      </c>
    </row>
    <row r="12" spans="2:19" ht="13.5" thickBot="1">
      <c r="B12" s="22" t="s">
        <v>87</v>
      </c>
      <c r="C12" s="23">
        <f t="shared" si="2"/>
        <v>25080</v>
      </c>
      <c r="D12" s="23" t="s">
        <v>88</v>
      </c>
      <c r="E12" s="23">
        <v>1900</v>
      </c>
      <c r="F12" s="23">
        <f t="shared" si="0"/>
        <v>22800</v>
      </c>
      <c r="G12" s="24">
        <v>0.1</v>
      </c>
      <c r="H12" s="25">
        <f t="shared" si="1"/>
        <v>2280</v>
      </c>
      <c r="J12" s="7" t="s">
        <v>43</v>
      </c>
      <c r="K12" s="7" t="s">
        <v>95</v>
      </c>
      <c r="Q12" s="7" t="s">
        <v>45</v>
      </c>
      <c r="S12" s="7" t="s">
        <v>129</v>
      </c>
    </row>
    <row r="13" spans="10:19" ht="12.75">
      <c r="J13" s="7" t="s">
        <v>47</v>
      </c>
      <c r="K13" s="7" t="s">
        <v>145</v>
      </c>
      <c r="Q13" s="7" t="s">
        <v>19</v>
      </c>
      <c r="S13" s="7" t="s">
        <v>130</v>
      </c>
    </row>
    <row r="14" spans="17:19" ht="12.75">
      <c r="Q14" s="7" t="s">
        <v>32</v>
      </c>
      <c r="S14" s="7" t="s">
        <v>131</v>
      </c>
    </row>
    <row r="15" spans="17:19" ht="12.75">
      <c r="Q15" s="7" t="s">
        <v>105</v>
      </c>
      <c r="S15" s="7" t="s">
        <v>115</v>
      </c>
    </row>
    <row r="16" spans="17:19" ht="12.75">
      <c r="Q16" s="7" t="s">
        <v>58</v>
      </c>
      <c r="R16" s="21"/>
      <c r="S16" s="7" t="s">
        <v>132</v>
      </c>
    </row>
    <row r="17" spans="1:25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7" t="s">
        <v>52</v>
      </c>
      <c r="R17" s="26"/>
      <c r="S17" s="7" t="s">
        <v>133</v>
      </c>
      <c r="T17" s="17"/>
      <c r="U17" s="17"/>
      <c r="V17" s="17"/>
      <c r="W17" s="17"/>
      <c r="X17" s="17"/>
      <c r="Y17" s="17"/>
    </row>
    <row r="18" spans="1:25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M18" s="17"/>
      <c r="N18" s="17"/>
      <c r="O18" s="17"/>
      <c r="P18" s="17"/>
      <c r="Q18" s="7" t="s">
        <v>49</v>
      </c>
      <c r="R18" s="26"/>
      <c r="S18" s="7" t="s">
        <v>134</v>
      </c>
      <c r="T18" s="17"/>
      <c r="U18" s="17"/>
      <c r="V18" s="17"/>
      <c r="W18" s="17"/>
      <c r="X18" s="17"/>
      <c r="Y18" s="17"/>
    </row>
    <row r="19" spans="17:19" ht="12.75">
      <c r="Q19" s="21" t="s">
        <v>103</v>
      </c>
      <c r="R19" s="21"/>
      <c r="S19" s="7" t="s">
        <v>116</v>
      </c>
    </row>
    <row r="20" spans="17:19" ht="12.75">
      <c r="Q20" s="7" t="s">
        <v>56</v>
      </c>
      <c r="R20" s="21"/>
      <c r="S20" s="7" t="s">
        <v>117</v>
      </c>
    </row>
    <row r="21" spans="1:19" ht="12.75">
      <c r="A21" s="27"/>
      <c r="Q21" s="7" t="s">
        <v>59</v>
      </c>
      <c r="R21" s="21"/>
      <c r="S21" s="7" t="s">
        <v>118</v>
      </c>
    </row>
    <row r="22" spans="17:19" ht="12.75">
      <c r="Q22" s="7" t="s">
        <v>51</v>
      </c>
      <c r="R22" s="21"/>
      <c r="S22" s="7" t="s">
        <v>135</v>
      </c>
    </row>
    <row r="23" spans="1:25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7" t="s">
        <v>182</v>
      </c>
      <c r="R23" s="26"/>
      <c r="S23" s="7" t="s">
        <v>136</v>
      </c>
      <c r="T23" s="17"/>
      <c r="U23" s="17"/>
      <c r="V23" s="17"/>
      <c r="W23" s="17"/>
      <c r="X23" s="17"/>
      <c r="Y23" s="17"/>
    </row>
    <row r="24" spans="17:19" ht="12.75">
      <c r="Q24" s="7" t="s">
        <v>109</v>
      </c>
      <c r="R24" s="21"/>
      <c r="S24" s="7" t="s">
        <v>137</v>
      </c>
    </row>
    <row r="25" spans="17:19" ht="12.75">
      <c r="Q25" s="7" t="s">
        <v>107</v>
      </c>
      <c r="R25" s="21"/>
      <c r="S25" s="7" t="s">
        <v>138</v>
      </c>
    </row>
    <row r="26" spans="17:19" ht="12.75">
      <c r="Q26" s="7" t="s">
        <v>104</v>
      </c>
      <c r="R26" s="21"/>
      <c r="S26" s="7" t="s">
        <v>139</v>
      </c>
    </row>
    <row r="27" spans="17:19" ht="12.75">
      <c r="Q27" s="7" t="s">
        <v>29</v>
      </c>
      <c r="R27" s="21"/>
      <c r="S27" s="21" t="s">
        <v>140</v>
      </c>
    </row>
    <row r="28" spans="9:19" ht="12.75">
      <c r="I28" s="14"/>
      <c r="L28" s="28"/>
      <c r="Q28" s="7" t="s">
        <v>106</v>
      </c>
      <c r="R28" s="21"/>
      <c r="S28" s="21" t="s">
        <v>119</v>
      </c>
    </row>
    <row r="29" spans="9:19" ht="12.75">
      <c r="I29" s="14"/>
      <c r="L29" s="29"/>
      <c r="Q29" s="7" t="s">
        <v>108</v>
      </c>
      <c r="R29" s="21"/>
      <c r="S29" s="21" t="s">
        <v>120</v>
      </c>
    </row>
    <row r="30" spans="9:19" ht="12.75">
      <c r="I30" s="14"/>
      <c r="L30" s="29"/>
      <c r="R30" s="21"/>
      <c r="S30" s="21" t="s">
        <v>121</v>
      </c>
    </row>
    <row r="31" spans="9:19" ht="12.75">
      <c r="I31" s="14"/>
      <c r="L31" s="29"/>
      <c r="R31" s="21"/>
      <c r="S31" s="21" t="s">
        <v>122</v>
      </c>
    </row>
    <row r="32" spans="9:19" ht="12.75">
      <c r="I32" s="14"/>
      <c r="L32" s="29"/>
      <c r="R32" s="21"/>
      <c r="S32" s="21" t="s">
        <v>141</v>
      </c>
    </row>
    <row r="33" spans="9:25" ht="12.75">
      <c r="I33" s="14"/>
      <c r="L33" s="29"/>
      <c r="R33" s="21"/>
      <c r="S33" s="7" t="s">
        <v>123</v>
      </c>
      <c r="T33" s="21"/>
      <c r="U33" s="21"/>
      <c r="V33" s="21"/>
      <c r="W33" s="21"/>
      <c r="X33" s="21"/>
      <c r="Y33" s="21"/>
    </row>
    <row r="34" spans="9:25" ht="12.75">
      <c r="I34" s="14"/>
      <c r="J34" s="30"/>
      <c r="K34" s="31"/>
      <c r="L34" s="29"/>
      <c r="R34" s="21"/>
      <c r="S34" s="7" t="s">
        <v>142</v>
      </c>
      <c r="T34" s="21"/>
      <c r="U34" s="21"/>
      <c r="V34" s="21"/>
      <c r="W34" s="21"/>
      <c r="X34" s="21"/>
      <c r="Y34" s="21"/>
    </row>
    <row r="35" spans="9:25" ht="12.75">
      <c r="I35" s="14"/>
      <c r="J35" s="30"/>
      <c r="K35" s="31"/>
      <c r="L35" s="29"/>
      <c r="N35" s="17"/>
      <c r="O35" s="17"/>
      <c r="P35" s="17"/>
      <c r="R35" s="21"/>
      <c r="S35" s="7" t="s">
        <v>143</v>
      </c>
      <c r="T35" s="21"/>
      <c r="U35" s="21"/>
      <c r="V35" s="21"/>
      <c r="W35" s="21"/>
      <c r="X35" s="21"/>
      <c r="Y35" s="21"/>
    </row>
    <row r="36" spans="9:12" ht="12.75">
      <c r="I36" s="14"/>
      <c r="J36" s="30"/>
      <c r="K36" s="31"/>
      <c r="L36" s="29"/>
    </row>
    <row r="37" spans="9:12" ht="12.75">
      <c r="I37" s="14"/>
      <c r="J37" s="30"/>
      <c r="K37" s="31"/>
      <c r="L37" s="29"/>
    </row>
    <row r="38" spans="9:25" ht="12.75">
      <c r="I38" s="14"/>
      <c r="J38" s="14"/>
      <c r="K38" s="14"/>
      <c r="L38" s="14"/>
      <c r="V38" s="21"/>
      <c r="W38" s="21"/>
      <c r="X38" s="21"/>
      <c r="Y38" s="21"/>
    </row>
    <row r="39" spans="22:25" ht="12.75">
      <c r="V39" s="21"/>
      <c r="W39" s="21"/>
      <c r="X39" s="21"/>
      <c r="Y39" s="21"/>
    </row>
    <row r="40" spans="1:25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21"/>
      <c r="W40" s="21"/>
      <c r="X40" s="21"/>
      <c r="Y40" s="21"/>
    </row>
    <row r="41" spans="22:25" ht="12.75">
      <c r="V41" s="21"/>
      <c r="W41" s="21"/>
      <c r="X41" s="21"/>
      <c r="Y41" s="21"/>
    </row>
    <row r="42" spans="22:25" ht="12.75">
      <c r="V42" s="26"/>
      <c r="W42" s="26"/>
      <c r="X42" s="26"/>
      <c r="Y42" s="26"/>
    </row>
    <row r="43" spans="22:25" ht="12.75">
      <c r="V43" s="26"/>
      <c r="W43" s="26"/>
      <c r="X43" s="26"/>
      <c r="Y43" s="26"/>
    </row>
    <row r="44" spans="1:25" ht="12.75">
      <c r="A44" s="2"/>
      <c r="V44" s="21"/>
      <c r="W44" s="21"/>
      <c r="X44" s="21"/>
      <c r="Y44" s="21"/>
    </row>
    <row r="45" spans="1:25" ht="12.75">
      <c r="A45" s="4"/>
      <c r="F45" s="32"/>
      <c r="V45" s="21"/>
      <c r="W45" s="21"/>
      <c r="X45" s="21"/>
      <c r="Y45" s="21"/>
    </row>
    <row r="46" spans="1:25" ht="12.75">
      <c r="A46" s="4"/>
      <c r="B46" s="4"/>
      <c r="F46" s="33"/>
      <c r="V46" s="21"/>
      <c r="W46" s="21"/>
      <c r="X46" s="21"/>
      <c r="Y46" s="21"/>
    </row>
    <row r="47" spans="1:25" ht="12.75">
      <c r="A47" s="4"/>
      <c r="B47" s="4"/>
      <c r="V47" s="21"/>
      <c r="W47" s="21"/>
      <c r="X47" s="21"/>
      <c r="Y47" s="21"/>
    </row>
    <row r="48" spans="1:25" ht="12.75">
      <c r="A48" s="4"/>
      <c r="B48" s="4"/>
      <c r="F48" s="32"/>
      <c r="V48" s="21"/>
      <c r="W48" s="21"/>
      <c r="X48" s="21"/>
      <c r="Y48" s="21"/>
    </row>
    <row r="49" spans="1:25" ht="12.75">
      <c r="A49" s="4"/>
      <c r="B49" s="4"/>
      <c r="F49" s="32"/>
      <c r="V49" s="21"/>
      <c r="W49" s="21"/>
      <c r="X49" s="21"/>
      <c r="Y49" s="21"/>
    </row>
    <row r="50" spans="1:25" ht="12.75">
      <c r="A50" s="4"/>
      <c r="B50" s="4"/>
      <c r="F50" s="32"/>
      <c r="V50" s="26"/>
      <c r="W50" s="26"/>
      <c r="X50" s="26"/>
      <c r="Y50" s="26"/>
    </row>
    <row r="51" spans="1:25" ht="12.75">
      <c r="A51" s="4"/>
      <c r="B51" s="4"/>
      <c r="F51" s="32"/>
      <c r="V51" s="21"/>
      <c r="W51" s="21"/>
      <c r="X51" s="21"/>
      <c r="Y51" s="21"/>
    </row>
    <row r="52" spans="1:25" ht="12.75">
      <c r="A52" s="4"/>
      <c r="B52" s="4"/>
      <c r="F52" s="32"/>
      <c r="V52" s="21"/>
      <c r="W52" s="21"/>
      <c r="X52" s="21"/>
      <c r="Y52" s="21"/>
    </row>
    <row r="53" spans="1:25" ht="12.75">
      <c r="A53" s="4"/>
      <c r="B53" s="4"/>
      <c r="F53" s="32"/>
      <c r="V53" s="21"/>
      <c r="W53" s="21"/>
      <c r="X53" s="21"/>
      <c r="Y53" s="21"/>
    </row>
    <row r="54" spans="1:25" ht="12.75">
      <c r="A54" s="4"/>
      <c r="B54" s="4"/>
      <c r="F54" s="32"/>
      <c r="V54" s="21"/>
      <c r="W54" s="21"/>
      <c r="X54" s="21"/>
      <c r="Y54" s="21"/>
    </row>
    <row r="55" spans="1:25" ht="12.75">
      <c r="A55" s="4"/>
      <c r="B55" s="4"/>
      <c r="F55" s="33"/>
      <c r="V55" s="21"/>
      <c r="W55" s="21"/>
      <c r="X55" s="21"/>
      <c r="Y55" s="21"/>
    </row>
    <row r="56" spans="1:25" ht="12.75">
      <c r="A56" s="4"/>
      <c r="B56" s="4"/>
      <c r="V56" s="21"/>
      <c r="W56" s="21"/>
      <c r="X56" s="21"/>
      <c r="Y56" s="21"/>
    </row>
    <row r="57" spans="1:25" ht="12.75">
      <c r="A57" s="4"/>
      <c r="B57" s="4"/>
      <c r="V57" s="21"/>
      <c r="W57" s="21"/>
      <c r="X57" s="21"/>
      <c r="Y57" s="21"/>
    </row>
    <row r="58" spans="1:2" ht="12.75">
      <c r="A58" s="4"/>
      <c r="B58" s="4"/>
    </row>
    <row r="89" spans="1:25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GB</cp:lastModifiedBy>
  <cp:lastPrinted>2013-04-08T09:52:34Z</cp:lastPrinted>
  <dcterms:created xsi:type="dcterms:W3CDTF">2010-10-28T08:08:25Z</dcterms:created>
  <dcterms:modified xsi:type="dcterms:W3CDTF">2013-11-12T08:45:36Z</dcterms:modified>
  <cp:category/>
  <cp:version/>
  <cp:contentType/>
  <cp:contentStatus/>
</cp:coreProperties>
</file>